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rafilova_em\Desktop\"/>
    </mc:Choice>
  </mc:AlternateContent>
  <xr:revisionPtr revIDLastSave="0" documentId="13_ncr:1_{4EE5BDCD-3AC6-441A-999B-BCFEBA68704D}" xr6:coauthVersionLast="36" xr6:coauthVersionMax="36" xr10:uidLastSave="{00000000-0000-0000-0000-000000000000}"/>
  <bookViews>
    <workbookView xWindow="0" yWindow="0" windowWidth="28800" windowHeight="11625" activeTab="7" xr2:uid="{00000000-000D-0000-FFFF-FFFF00000000}"/>
  </bookViews>
  <sheets>
    <sheet name="ф.7.1" sheetId="2" r:id="rId1"/>
    <sheet name="Диаграмма1" sheetId="9" state="hidden" r:id="rId2"/>
    <sheet name="ф.7.2" sheetId="8" r:id="rId3"/>
    <sheet name="ф.8" sheetId="4" r:id="rId4"/>
    <sheet name="ф.9" sheetId="5" r:id="rId5"/>
    <sheet name="стр.1 (5)" sheetId="6" state="hidden" r:id="rId6"/>
    <sheet name="ф.12" sheetId="10" r:id="rId7"/>
    <sheet name="ф.13" sheetId="7" r:id="rId8"/>
  </sheets>
  <definedNames>
    <definedName name="_xlnm.Print_Titles" localSheetId="0">'ф.7.1'!$14:$16</definedName>
    <definedName name="_xlnm.Print_Titles" localSheetId="2">'ф.7.2'!$13:$15</definedName>
    <definedName name="_xlnm.Print_Area" localSheetId="5">'стр.1 (5)'!$A$1:$DA$55</definedName>
    <definedName name="_xlnm.Print_Area" localSheetId="6">ф.12!$A$1:$D$53</definedName>
    <definedName name="_xlnm.Print_Area" localSheetId="7">ф.13!$A$1:$K$19</definedName>
    <definedName name="_xlnm.Print_Area" localSheetId="0">'ф.7.1'!$A$1:$V$59</definedName>
    <definedName name="_xlnm.Print_Area" localSheetId="2">'ф.7.2'!$A$1:$AE$55</definedName>
    <definedName name="_xlnm.Print_Area" localSheetId="3">ф.8!$A$1:$M$48</definedName>
    <definedName name="_xlnm.Print_Area" localSheetId="4">ф.9!$A$1:$V$35</definedName>
  </definedNames>
  <calcPr calcId="191029"/>
</workbook>
</file>

<file path=xl/calcChain.xml><?xml version="1.0" encoding="utf-8"?>
<calcChain xmlns="http://schemas.openxmlformats.org/spreadsheetml/2006/main">
  <c r="O31" i="2" l="1"/>
  <c r="N31" i="2"/>
  <c r="C21" i="10" l="1"/>
  <c r="S31" i="2" l="1"/>
  <c r="L35" i="8"/>
  <c r="I33" i="8"/>
  <c r="I30" i="8"/>
  <c r="N30" i="8" s="1"/>
  <c r="Q36" i="2"/>
  <c r="O36" i="2"/>
  <c r="O34" i="2"/>
  <c r="H40" i="8"/>
  <c r="H41" i="8"/>
  <c r="H42" i="8"/>
  <c r="H43" i="8"/>
  <c r="H39" i="8"/>
  <c r="H35" i="8"/>
  <c r="H33" i="8"/>
  <c r="H30" i="8" l="1"/>
  <c r="N34" i="2" l="1"/>
  <c r="N36" i="2"/>
  <c r="R36" i="2" l="1"/>
  <c r="P36" i="2"/>
  <c r="O48" i="2"/>
  <c r="O47" i="2"/>
  <c r="O46" i="2"/>
  <c r="O45" i="2"/>
  <c r="O44" i="2"/>
  <c r="N46" i="2"/>
  <c r="E46" i="2"/>
  <c r="R48" i="2"/>
  <c r="R47" i="2"/>
  <c r="R46" i="2"/>
  <c r="R45" i="2"/>
  <c r="R44" i="2"/>
  <c r="R34" i="2"/>
  <c r="R31" i="2"/>
  <c r="S34" i="2"/>
  <c r="S48" i="2"/>
  <c r="S47" i="2"/>
  <c r="S46" i="2"/>
  <c r="S45" i="2"/>
  <c r="S44" i="2"/>
  <c r="S36" i="2"/>
  <c r="AA9" i="8" l="1"/>
  <c r="L7" i="4" s="1"/>
  <c r="S6" i="5" s="1"/>
  <c r="D10" i="10" s="1"/>
  <c r="I10" i="7" s="1"/>
  <c r="AA8" i="8"/>
  <c r="M6" i="4" s="1"/>
  <c r="S5" i="5" s="1"/>
  <c r="C9" i="10" s="1"/>
  <c r="I9" i="7" s="1"/>
  <c r="K18" i="4" l="1"/>
  <c r="C25" i="4"/>
  <c r="K25" i="4" s="1"/>
  <c r="S51" i="8" l="1"/>
  <c r="K35" i="5" s="1"/>
  <c r="I19" i="7" s="1"/>
  <c r="C51" i="8"/>
  <c r="D35" i="5" s="1"/>
  <c r="C19" i="7" s="1"/>
  <c r="T48" i="2"/>
  <c r="T45" i="2"/>
  <c r="T44" i="2"/>
  <c r="T47" i="2"/>
  <c r="T46" i="2"/>
  <c r="E48" i="2"/>
  <c r="N48" i="2" s="1"/>
  <c r="D48" i="2"/>
  <c r="E47" i="2"/>
  <c r="N47" i="2" s="1"/>
  <c r="D47" i="2"/>
  <c r="D46" i="2"/>
  <c r="E45" i="2"/>
  <c r="N45" i="2" s="1"/>
  <c r="D45" i="2"/>
  <c r="E44" i="2"/>
  <c r="N44" i="2" s="1"/>
  <c r="D44" i="2"/>
  <c r="F43" i="2"/>
  <c r="G43" i="2"/>
  <c r="H43" i="2"/>
  <c r="I43" i="2"/>
  <c r="J43" i="2"/>
  <c r="K43" i="2"/>
  <c r="L43" i="2"/>
  <c r="M43" i="2"/>
  <c r="P43" i="2"/>
  <c r="Q43" i="2"/>
  <c r="C43" i="2"/>
  <c r="T31" i="2"/>
  <c r="S37" i="2"/>
  <c r="T37" i="2" s="1"/>
  <c r="S38" i="2"/>
  <c r="T38" i="2" s="1"/>
  <c r="S39" i="2"/>
  <c r="T39" i="2" s="1"/>
  <c r="S40" i="2"/>
  <c r="T40" i="2" s="1"/>
  <c r="S41" i="2"/>
  <c r="T41" i="2" s="1"/>
  <c r="R41" i="2"/>
  <c r="R40" i="2"/>
  <c r="R39" i="2"/>
  <c r="R28" i="2" s="1"/>
  <c r="R38" i="2"/>
  <c r="R37" i="2"/>
  <c r="O37" i="2"/>
  <c r="O38" i="2"/>
  <c r="O39" i="2"/>
  <c r="O40" i="2"/>
  <c r="O41" i="2"/>
  <c r="D37" i="2"/>
  <c r="E37" i="2"/>
  <c r="N37" i="2" s="1"/>
  <c r="D38" i="2"/>
  <c r="E38" i="2"/>
  <c r="N38" i="2" s="1"/>
  <c r="D39" i="2"/>
  <c r="E39" i="2"/>
  <c r="N39" i="2" s="1"/>
  <c r="D40" i="2"/>
  <c r="E40" i="2"/>
  <c r="N40" i="2" s="1"/>
  <c r="D41" i="2"/>
  <c r="E41" i="2"/>
  <c r="N41" i="2" s="1"/>
  <c r="Q35" i="2"/>
  <c r="F35" i="2"/>
  <c r="J35" i="2"/>
  <c r="E43" i="2" l="1"/>
  <c r="D43" i="2"/>
  <c r="E17" i="7" l="1"/>
  <c r="D17" i="7"/>
  <c r="C17" i="7"/>
  <c r="B18" i="7"/>
  <c r="S52" i="8" l="1"/>
  <c r="C52" i="8"/>
  <c r="S50" i="8"/>
  <c r="C50" i="8"/>
  <c r="P35" i="8"/>
  <c r="O35" i="8"/>
  <c r="N35" i="8"/>
  <c r="Q33" i="8"/>
  <c r="P33" i="8"/>
  <c r="Q30" i="8"/>
  <c r="P30" i="8"/>
  <c r="N33" i="8"/>
  <c r="E33" i="8"/>
  <c r="O33" i="8" s="1"/>
  <c r="T34" i="2" l="1"/>
  <c r="E34" i="2"/>
  <c r="O50" i="2"/>
  <c r="E36" i="2"/>
  <c r="E31" i="2"/>
  <c r="E30" i="2" s="1"/>
  <c r="E28" i="2" s="1"/>
  <c r="D31" i="2"/>
  <c r="D30" i="2" s="1"/>
  <c r="D28" i="2" s="1"/>
  <c r="S50" i="2"/>
  <c r="T50" i="2" s="1"/>
  <c r="F30" i="2"/>
  <c r="F28" i="2" s="1"/>
  <c r="G30" i="2"/>
  <c r="G28" i="2" s="1"/>
  <c r="H30" i="2"/>
  <c r="H28" i="2" s="1"/>
  <c r="I30" i="2"/>
  <c r="J30" i="2"/>
  <c r="J28" i="2" s="1"/>
  <c r="K30" i="2"/>
  <c r="K28" i="2" s="1"/>
  <c r="L30" i="2"/>
  <c r="L28" i="2" s="1"/>
  <c r="M30" i="2"/>
  <c r="M28" i="2" s="1"/>
  <c r="P30" i="2"/>
  <c r="P28" i="2" s="1"/>
  <c r="Q30" i="2"/>
  <c r="Q28" i="2" s="1"/>
  <c r="C30" i="2"/>
  <c r="C28" i="2" s="1"/>
  <c r="I28" i="2" l="1"/>
  <c r="S28" i="2" s="1"/>
  <c r="T28" i="2" s="1"/>
  <c r="S30" i="2"/>
  <c r="T30" i="2" s="1"/>
  <c r="E35" i="2"/>
  <c r="D21" i="10" l="1"/>
  <c r="C30" i="10"/>
  <c r="M35" i="8"/>
  <c r="C43" i="10"/>
  <c r="D43" i="10" s="1"/>
  <c r="Q49" i="2"/>
  <c r="M49" i="2"/>
  <c r="E50" i="2"/>
  <c r="G17" i="4"/>
  <c r="G40" i="4" s="1"/>
  <c r="B33" i="8"/>
  <c r="D50" i="2"/>
  <c r="R50" i="2" s="1"/>
  <c r="D36" i="2"/>
  <c r="C49" i="2"/>
  <c r="C33" i="2" s="1"/>
  <c r="C17" i="2" s="1"/>
  <c r="F49" i="2"/>
  <c r="C20" i="8"/>
  <c r="O32" i="2"/>
  <c r="O30" i="2" s="1"/>
  <c r="O28" i="2" s="1"/>
  <c r="I17" i="4"/>
  <c r="I40" i="4" s="1"/>
  <c r="E17" i="4"/>
  <c r="E40" i="4" s="1"/>
  <c r="L35" i="2"/>
  <c r="G49" i="2"/>
  <c r="H49" i="2"/>
  <c r="I49" i="2"/>
  <c r="J49" i="2"/>
  <c r="J33" i="2" s="1"/>
  <c r="J17" i="2" s="1"/>
  <c r="K49" i="2"/>
  <c r="L49" i="2"/>
  <c r="K35" i="2"/>
  <c r="I35" i="2"/>
  <c r="S35" i="2" s="1"/>
  <c r="H35" i="2"/>
  <c r="G35" i="2"/>
  <c r="L38" i="8"/>
  <c r="I38" i="8"/>
  <c r="P49" i="2"/>
  <c r="N18" i="8"/>
  <c r="N31" i="8"/>
  <c r="N26" i="8"/>
  <c r="C18" i="8"/>
  <c r="E18" i="8" s="1"/>
  <c r="B20" i="5"/>
  <c r="B21" i="5"/>
  <c r="B22" i="5"/>
  <c r="B23" i="5"/>
  <c r="B24" i="5"/>
  <c r="B25" i="5"/>
  <c r="B26" i="5"/>
  <c r="B27" i="5"/>
  <c r="B35" i="8"/>
  <c r="N22" i="8"/>
  <c r="N23" i="8"/>
  <c r="N24" i="8"/>
  <c r="N25" i="8"/>
  <c r="N19" i="8"/>
  <c r="N20" i="8"/>
  <c r="N21" i="8"/>
  <c r="C22" i="8"/>
  <c r="E22" i="8" s="1"/>
  <c r="O22" i="8" s="1"/>
  <c r="C23" i="8"/>
  <c r="E23" i="8" s="1"/>
  <c r="O23" i="8" s="1"/>
  <c r="C24" i="8"/>
  <c r="E24" i="8" s="1"/>
  <c r="O24" i="8" s="1"/>
  <c r="C25" i="8"/>
  <c r="E25" i="8" s="1"/>
  <c r="O25" i="8" s="1"/>
  <c r="C26" i="8"/>
  <c r="E26" i="8" s="1"/>
  <c r="O26" i="8" s="1"/>
  <c r="B22" i="8"/>
  <c r="B23" i="8"/>
  <c r="B24" i="8"/>
  <c r="B25" i="8"/>
  <c r="B26" i="8"/>
  <c r="N51" i="2"/>
  <c r="D40" i="10"/>
  <c r="D26" i="10"/>
  <c r="D27" i="10"/>
  <c r="D28" i="10"/>
  <c r="D29" i="10"/>
  <c r="D30" i="10"/>
  <c r="D31" i="10"/>
  <c r="D32" i="10"/>
  <c r="D33" i="10"/>
  <c r="D25" i="10"/>
  <c r="D22" i="10"/>
  <c r="D23" i="10"/>
  <c r="D17" i="10"/>
  <c r="D16" i="10"/>
  <c r="C19" i="8"/>
  <c r="E19" i="8" s="1"/>
  <c r="O19" i="8" s="1"/>
  <c r="C20" i="10"/>
  <c r="D20" i="10" s="1"/>
  <c r="B32" i="5"/>
  <c r="B31" i="5"/>
  <c r="B19" i="5"/>
  <c r="H46" i="8"/>
  <c r="C46" i="8"/>
  <c r="C44" i="8" s="1"/>
  <c r="G45" i="8"/>
  <c r="H36" i="8"/>
  <c r="G40" i="8"/>
  <c r="Q40" i="8" s="1"/>
  <c r="G41" i="8"/>
  <c r="G42" i="8"/>
  <c r="G39" i="8"/>
  <c r="Q39" i="8" s="1"/>
  <c r="B40" i="8"/>
  <c r="B41" i="8"/>
  <c r="B42" i="8"/>
  <c r="B43" i="8"/>
  <c r="C36" i="8"/>
  <c r="C34" i="8" s="1"/>
  <c r="B19" i="8"/>
  <c r="B20" i="8"/>
  <c r="B21" i="8"/>
  <c r="B18" i="8"/>
  <c r="B31" i="8"/>
  <c r="B30" i="8"/>
  <c r="C31" i="8"/>
  <c r="E31" i="8" s="1"/>
  <c r="O31" i="8" s="1"/>
  <c r="H28" i="8"/>
  <c r="C28" i="8"/>
  <c r="C21" i="8"/>
  <c r="E21" i="8" s="1"/>
  <c r="O21" i="8" s="1"/>
  <c r="D17" i="8"/>
  <c r="F17" i="8"/>
  <c r="G17" i="8"/>
  <c r="J17" i="8"/>
  <c r="K17" i="8"/>
  <c r="L17" i="8"/>
  <c r="P17" i="8"/>
  <c r="Q17" i="8"/>
  <c r="D29" i="8"/>
  <c r="D27" i="8" s="1"/>
  <c r="F29" i="8"/>
  <c r="F27" i="8" s="1"/>
  <c r="G29" i="8"/>
  <c r="G27" i="8" s="1"/>
  <c r="K29" i="8"/>
  <c r="K27" i="8" s="1"/>
  <c r="L29" i="8"/>
  <c r="L27" i="8" s="1"/>
  <c r="P29" i="8"/>
  <c r="P27" i="8" s="1"/>
  <c r="Q29" i="8"/>
  <c r="Q27" i="8" s="1"/>
  <c r="D34" i="8"/>
  <c r="E34" i="8"/>
  <c r="F34" i="8"/>
  <c r="I34" i="8"/>
  <c r="J34" i="8"/>
  <c r="K34" i="8"/>
  <c r="N34" i="8"/>
  <c r="O34" i="8"/>
  <c r="P34" i="8"/>
  <c r="C37" i="8"/>
  <c r="H37" i="8"/>
  <c r="D38" i="8"/>
  <c r="E38" i="8"/>
  <c r="F38" i="8"/>
  <c r="J38" i="8"/>
  <c r="K38" i="8"/>
  <c r="N38" i="8"/>
  <c r="O38" i="8"/>
  <c r="P38" i="8"/>
  <c r="B39" i="8"/>
  <c r="D44" i="8"/>
  <c r="D32" i="8" s="1"/>
  <c r="E44" i="8"/>
  <c r="F44" i="8"/>
  <c r="I44" i="8"/>
  <c r="J44" i="8"/>
  <c r="K44" i="8"/>
  <c r="N44" i="8"/>
  <c r="O44" i="8"/>
  <c r="P44" i="8"/>
  <c r="B46" i="8"/>
  <c r="O51" i="2"/>
  <c r="O49" i="2" s="1"/>
  <c r="R51" i="2"/>
  <c r="S51" i="2"/>
  <c r="T51" i="2"/>
  <c r="I17" i="8"/>
  <c r="I29" i="8"/>
  <c r="I27" i="8" s="1"/>
  <c r="N32" i="2"/>
  <c r="N30" i="2" s="1"/>
  <c r="N28" i="2" s="1"/>
  <c r="M39" i="8"/>
  <c r="J29" i="8"/>
  <c r="J27" i="8" s="1"/>
  <c r="H18" i="8"/>
  <c r="H24" i="8"/>
  <c r="M24" i="8" s="1"/>
  <c r="H20" i="8"/>
  <c r="M20" i="8" s="1"/>
  <c r="H19" i="8"/>
  <c r="H25" i="8"/>
  <c r="H23" i="8"/>
  <c r="H22" i="8"/>
  <c r="H26" i="8"/>
  <c r="H21" i="8"/>
  <c r="M21" i="8" s="1"/>
  <c r="M30" i="8"/>
  <c r="H31" i="8"/>
  <c r="S32" i="2"/>
  <c r="T32" i="2" s="1"/>
  <c r="R32" i="2"/>
  <c r="R30" i="2" s="1"/>
  <c r="G35" i="8"/>
  <c r="Q35" i="8" s="1"/>
  <c r="E20" i="8"/>
  <c r="O20" i="8" s="1"/>
  <c r="H45" i="8"/>
  <c r="P35" i="2"/>
  <c r="L34" i="8"/>
  <c r="H33" i="2" l="1"/>
  <c r="H17" i="2" s="1"/>
  <c r="S49" i="2"/>
  <c r="P32" i="8"/>
  <c r="P16" i="8" s="1"/>
  <c r="O43" i="2"/>
  <c r="M22" i="8"/>
  <c r="M26" i="8"/>
  <c r="C29" i="8"/>
  <c r="C27" i="8" s="1"/>
  <c r="N32" i="8"/>
  <c r="N43" i="2"/>
  <c r="I33" i="2"/>
  <c r="N35" i="2"/>
  <c r="R35" i="2"/>
  <c r="M28" i="8"/>
  <c r="M19" i="8"/>
  <c r="C17" i="8"/>
  <c r="M25" i="8"/>
  <c r="M42" i="8"/>
  <c r="Q42" i="8" s="1"/>
  <c r="M36" i="8"/>
  <c r="M34" i="8" s="1"/>
  <c r="H17" i="8"/>
  <c r="M18" i="8"/>
  <c r="M40" i="8"/>
  <c r="M46" i="8"/>
  <c r="M37" i="8"/>
  <c r="H34" i="8"/>
  <c r="Q34" i="8"/>
  <c r="J32" i="8"/>
  <c r="J16" i="8" s="1"/>
  <c r="F32" i="8"/>
  <c r="F16" i="8" s="1"/>
  <c r="I32" i="8"/>
  <c r="G34" i="8"/>
  <c r="D16" i="8"/>
  <c r="N29" i="8"/>
  <c r="N27" i="8" s="1"/>
  <c r="P33" i="2"/>
  <c r="P17" i="2" s="1"/>
  <c r="G33" i="2"/>
  <c r="G17" i="2" s="1"/>
  <c r="D49" i="2"/>
  <c r="T49" i="2"/>
  <c r="E49" i="2"/>
  <c r="N50" i="2"/>
  <c r="N49" i="2" s="1"/>
  <c r="F33" i="2"/>
  <c r="F17" i="2" s="1"/>
  <c r="M31" i="8"/>
  <c r="M29" i="8" s="1"/>
  <c r="E30" i="8"/>
  <c r="O30" i="8" s="1"/>
  <c r="H29" i="8"/>
  <c r="H27" i="8" s="1"/>
  <c r="M41" i="8"/>
  <c r="H38" i="8"/>
  <c r="L45" i="8"/>
  <c r="L44" i="8" s="1"/>
  <c r="L32" i="8" s="1"/>
  <c r="L16" i="8" s="1"/>
  <c r="M45" i="8"/>
  <c r="H44" i="8"/>
  <c r="G43" i="8"/>
  <c r="G38" i="8" s="1"/>
  <c r="C38" i="8"/>
  <c r="G44" i="8"/>
  <c r="D35" i="2"/>
  <c r="I16" i="8"/>
  <c r="E17" i="8"/>
  <c r="O18" i="8"/>
  <c r="O17" i="8" s="1"/>
  <c r="D34" i="2"/>
  <c r="L33" i="2"/>
  <c r="L17" i="2" s="1"/>
  <c r="R49" i="2"/>
  <c r="K33" i="2"/>
  <c r="M43" i="8"/>
  <c r="Q43" i="8" s="1"/>
  <c r="K32" i="8"/>
  <c r="K16" i="8" s="1"/>
  <c r="N17" i="8"/>
  <c r="O35" i="2"/>
  <c r="O33" i="2" s="1"/>
  <c r="O17" i="2" s="1"/>
  <c r="M23" i="8"/>
  <c r="R43" i="2"/>
  <c r="S43" i="2"/>
  <c r="T43" i="2" s="1"/>
  <c r="Q33" i="2"/>
  <c r="Q17" i="2" s="1"/>
  <c r="M35" i="2"/>
  <c r="M33" i="2" s="1"/>
  <c r="M17" i="2" s="1"/>
  <c r="L25" i="4" s="1"/>
  <c r="L17" i="4" s="1"/>
  <c r="L40" i="4" s="1"/>
  <c r="G32" i="8" l="1"/>
  <c r="G16" i="8" s="1"/>
  <c r="I17" i="2"/>
  <c r="S17" i="2" s="1"/>
  <c r="S33" i="2"/>
  <c r="N33" i="2"/>
  <c r="N17" i="2" s="1"/>
  <c r="M44" i="8"/>
  <c r="M17" i="8"/>
  <c r="M27" i="8"/>
  <c r="N16" i="8"/>
  <c r="F25" i="4"/>
  <c r="F17" i="4" s="1"/>
  <c r="F40" i="4" s="1"/>
  <c r="O29" i="8"/>
  <c r="O27" i="8" s="1"/>
  <c r="E29" i="8"/>
  <c r="E27" i="8" s="1"/>
  <c r="R33" i="2"/>
  <c r="R17" i="2" s="1"/>
  <c r="D33" i="2"/>
  <c r="D17" i="2" s="1"/>
  <c r="Q45" i="8"/>
  <c r="Q44" i="8" s="1"/>
  <c r="K17" i="2"/>
  <c r="J25" i="4" s="1"/>
  <c r="E33" i="2"/>
  <c r="E17" i="2" s="1"/>
  <c r="Q41" i="8"/>
  <c r="Q38" i="8" s="1"/>
  <c r="M38" i="8"/>
  <c r="H32" i="8" l="1"/>
  <c r="H16" i="8" s="1"/>
  <c r="M33" i="8"/>
  <c r="M32" i="8" s="1"/>
  <c r="M16" i="8" s="1"/>
  <c r="Q32" i="8"/>
  <c r="Q16" i="8" s="1"/>
  <c r="J17" i="4"/>
  <c r="J40" i="4" s="1"/>
  <c r="C32" i="8"/>
  <c r="C16" i="8" s="1"/>
  <c r="C38" i="10" l="1"/>
  <c r="D38" i="10" s="1"/>
  <c r="H25" i="4"/>
  <c r="D17" i="4"/>
  <c r="D40" i="4" s="1"/>
  <c r="C37" i="10"/>
  <c r="O32" i="8"/>
  <c r="O16" i="8" s="1"/>
  <c r="E32" i="8"/>
  <c r="E16" i="8" s="1"/>
  <c r="H17" i="4" l="1"/>
  <c r="H40" i="4" s="1"/>
  <c r="D25" i="4"/>
  <c r="C40" i="4"/>
  <c r="K17" i="4"/>
  <c r="K40" i="4" s="1"/>
  <c r="D37" i="10"/>
  <c r="C39" i="10"/>
  <c r="D3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C13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освоение</t>
        </r>
      </text>
    </comment>
    <comment ref="H13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освоение</t>
        </r>
      </text>
    </comment>
    <comment ref="C16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Айметдинова Румия Радиковна:</t>
        </r>
        <r>
          <rPr>
            <sz val="9"/>
            <color indexed="81"/>
            <rFont val="Tahoma"/>
            <family val="2"/>
            <charset val="204"/>
          </rPr>
          <t xml:space="preserve">
план освоения только соответствующего квартала</t>
        </r>
      </text>
    </comment>
    <comment ref="H16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Айметдинова Румия Радиковна:</t>
        </r>
        <r>
          <rPr>
            <sz val="9"/>
            <color indexed="81"/>
            <rFont val="Tahoma"/>
            <family val="2"/>
            <charset val="204"/>
          </rPr>
          <t xml:space="preserve">
факт освоения только соответствующего квартала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C17" authorId="0" shapeId="0" xr:uid="{00000000-0006-0000-0300-000001000000}">
      <text>
        <r>
          <rPr>
            <sz val="9"/>
            <color indexed="81"/>
            <rFont val="Tahoma"/>
            <family val="2"/>
            <charset val="204"/>
          </rPr>
          <t>с нарастающим каждый квартал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Айметдинова Румия Радиковна</author>
  </authors>
  <commentList>
    <comment ref="C21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204"/>
          </rPr>
          <t>Румия:</t>
        </r>
        <r>
          <rPr>
            <sz val="9"/>
            <color indexed="81"/>
            <rFont val="Tahoma"/>
            <family val="2"/>
            <charset val="204"/>
          </rPr>
          <t xml:space="preserve">
минус амортизация, ушедшая на 08 сч</t>
        </r>
      </text>
    </comment>
  </commentList>
</comments>
</file>

<file path=xl/sharedStrings.xml><?xml version="1.0" encoding="utf-8"?>
<sst xmlns="http://schemas.openxmlformats.org/spreadsheetml/2006/main" count="682" uniqueCount="285">
  <si>
    <t>№ №</t>
  </si>
  <si>
    <t>Наименование объекта</t>
  </si>
  <si>
    <t>всего</t>
  </si>
  <si>
    <t>план</t>
  </si>
  <si>
    <t>факт</t>
  </si>
  <si>
    <t>%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</si>
  <si>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</si>
  <si>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</si>
  <si>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Причины отклонений</t>
  </si>
  <si>
    <t>(подпись)</t>
  </si>
  <si>
    <t>"</t>
  </si>
  <si>
    <t>года</t>
  </si>
  <si>
    <t>М.П.</t>
  </si>
  <si>
    <t>Приложение № 7.1
к Приказу Минэнерго России
от 24.03.2010 № 114</t>
  </si>
  <si>
    <t>ВСЕГО</t>
  </si>
  <si>
    <t>Энергосбережение и повышение энергетической эффективности</t>
  </si>
  <si>
    <t>1</t>
  </si>
  <si>
    <t>2</t>
  </si>
  <si>
    <t>Новое строительство</t>
  </si>
  <si>
    <t>*</t>
  </si>
  <si>
    <t>I кв.</t>
  </si>
  <si>
    <t>II кв.</t>
  </si>
  <si>
    <t>III кв.</t>
  </si>
  <si>
    <t>IV кв.</t>
  </si>
  <si>
    <t>1.1</t>
  </si>
  <si>
    <t>2.2</t>
  </si>
  <si>
    <t>Приложение № 7.2
к Приказу Минэнерго России
от 24.03.2010 № 114</t>
  </si>
  <si>
    <t>Технические характеристики созданных объектов</t>
  </si>
  <si>
    <t>генерирующие объекты</t>
  </si>
  <si>
    <t>подстанции</t>
  </si>
  <si>
    <t>иные объекты</t>
  </si>
  <si>
    <t>ПИР</t>
  </si>
  <si>
    <t>СМР</t>
  </si>
  <si>
    <t>оборудо-
вание и мате-
риалы</t>
  </si>
  <si>
    <t>прочие</t>
  </si>
  <si>
    <t>год ввода
в эксплуа-
тацию</t>
  </si>
  <si>
    <t>тип опор</t>
  </si>
  <si>
    <t>марка кабеля</t>
  </si>
  <si>
    <t>Приложение № 8</t>
  </si>
  <si>
    <t>к Приказу Минэнерго России</t>
  </si>
  <si>
    <t>от 24.03.2010 № 114</t>
  </si>
  <si>
    <t>Источник финансирования</t>
  </si>
  <si>
    <t>план *</t>
  </si>
  <si>
    <t>факт **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</si>
  <si>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</si>
  <si>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</si>
  <si>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</si>
  <si>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</si>
  <si>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</si>
  <si>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</si>
  <si>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>в т.ч. прибыль со свободного сектора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</si>
  <si>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</si>
  <si>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</si>
  <si>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</si>
  <si>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</si>
  <si>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</si>
  <si>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</si>
  <si>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</si>
  <si>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</si>
  <si>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</si>
  <si>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</si>
  <si>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</si>
  <si>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</si>
  <si>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</si>
  <si>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</si>
  <si>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</si>
  <si>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</si>
  <si>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</si>
  <si>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</si>
  <si>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>1.4.1.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</si>
  <si>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</si>
  <si>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</si>
  <si>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</si>
  <si>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</si>
  <si>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</si>
  <si>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</si>
  <si>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</si>
  <si>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</si>
  <si>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</si>
  <si>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</si>
  <si>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</si>
  <si>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</si>
  <si>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</si>
  <si>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</si>
  <si>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</si>
  <si>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</si>
  <si>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</si>
  <si>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</si>
  <si>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</si>
  <si>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</si>
  <si>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</si>
  <si>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</si>
  <si>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</si>
  <si>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Приложение № 9
к Приказу Минэнерго России
от 24.03.2010 № 114</t>
  </si>
  <si>
    <t>Наименование проекта</t>
  </si>
  <si>
    <t>Ввод мощностей</t>
  </si>
  <si>
    <t>Вывод мощностей</t>
  </si>
  <si>
    <t>МВт, Гкал/час, км, МВА</t>
  </si>
  <si>
    <t>Приложение № 12
к Приказу Минэнерго России
от 24.03.2010 № 114</t>
  </si>
  <si>
    <t>Форма представления показателей финансовой отчетности
(представляется ежеквартально)</t>
  </si>
  <si>
    <t>Финансовые показатели за отчетный период [</t>
  </si>
  <si>
    <t>квартал</t>
  </si>
  <si>
    <t>года/</t>
  </si>
  <si>
    <t>год]</t>
  </si>
  <si>
    <t>Наименование показателя</t>
  </si>
  <si>
    <t>место учета</t>
  </si>
  <si>
    <t>на конец отчетного квартала/за отчетный квартал</t>
  </si>
  <si>
    <t>Выручка</t>
  </si>
  <si>
    <t>Чистая прибыль</t>
  </si>
  <si>
    <t>Направления распределения чистой прибыли:</t>
  </si>
  <si>
    <t>дивиденды</t>
  </si>
  <si>
    <t>EBITDA</t>
  </si>
  <si>
    <t>Дебиторская задолженность, в т.ч.:</t>
  </si>
  <si>
    <t>покупатели и заказчики</t>
  </si>
  <si>
    <t>авансы выданные</t>
  </si>
  <si>
    <t>Собственный капитал</t>
  </si>
  <si>
    <t>* Заемный капитал (долгосрочные обязательства),
в т.ч.:</t>
  </si>
  <si>
    <t>кредиты</t>
  </si>
  <si>
    <t>облигационные займы</t>
  </si>
  <si>
    <t>займы организаций</t>
  </si>
  <si>
    <t>прочее</t>
  </si>
  <si>
    <t>Краткосрочные обязательства, в т.ч.:</t>
  </si>
  <si>
    <t>кредиты и займы*</t>
  </si>
  <si>
    <t>кредиторская задолженность, в т.ч.:</t>
  </si>
  <si>
    <t>по строительству</t>
  </si>
  <si>
    <t>по ремонтам</t>
  </si>
  <si>
    <t>по поставкам топлива</t>
  </si>
  <si>
    <t>Сумма процентов, выплаченных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</si>
  <si>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</si>
  <si>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</si>
  <si>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</si>
  <si>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>Обеспеченность источниками финансирования</t>
  </si>
  <si>
    <t>Дефицит финансирования</t>
  </si>
  <si>
    <t>Оценка кредитного потенциала</t>
  </si>
  <si>
    <t>Собственная оценка кредитного потенциала:</t>
  </si>
  <si>
    <t>на 2010 г.</t>
  </si>
  <si>
    <t>на период 2010 - 2012 гг.</t>
  </si>
  <si>
    <t>Пояснения по расчету кредитного потенциала</t>
  </si>
  <si>
    <t>По кредитам и займам необходимо указать сумму открытых кредитных линий и сумму реально выбранных средств.</t>
  </si>
  <si>
    <t>Приложение № 13</t>
  </si>
  <si>
    <t>Утверждаю</t>
  </si>
  <si>
    <t>№
п/п</t>
  </si>
  <si>
    <t>Наименование направления/
проекта инвестиционной программы</t>
  </si>
  <si>
    <t>Технические характеристики</t>
  </si>
  <si>
    <t>Сроки реализации проекта</t>
  </si>
  <si>
    <t>Наличие исходно-разрешительной документации</t>
  </si>
  <si>
    <t>мощность,
МВт, МВА</t>
  </si>
  <si>
    <t>выработка,
млн. кВт/ч</t>
  </si>
  <si>
    <t>длина ВЛ,
км</t>
  </si>
  <si>
    <t>год начала строи-
тельства</t>
  </si>
  <si>
    <t>утверж-
денная проектно-
сметная докумен-
тация
(+; -)</t>
  </si>
  <si>
    <t>заключение Главгос-
экспертизы России
(+; -)</t>
  </si>
  <si>
    <t>оформ-
ленный
в соот-
ветствии
с законода-
тельством землеотвод
(+; -)</t>
  </si>
  <si>
    <t>разрешение
на строи-
тельство
(+; -)</t>
  </si>
  <si>
    <t>Прочие мероприятия</t>
  </si>
  <si>
    <t>Приобретение прочего оборудования</t>
  </si>
  <si>
    <t>С.С. Мизонин</t>
  </si>
  <si>
    <t>Заместитель генерального директора по экономике и финансам</t>
  </si>
  <si>
    <t>И.И. Гуреева</t>
  </si>
  <si>
    <t>2014</t>
  </si>
  <si>
    <t>на конец 2014 года/
за 2014 год</t>
  </si>
  <si>
    <t>Утверждаю
Генральный директор</t>
  </si>
  <si>
    <t>, млн.руб.</t>
  </si>
  <si>
    <t xml:space="preserve">другое </t>
  </si>
  <si>
    <t>3.</t>
  </si>
  <si>
    <t>Остаточная стоимость на начало года</t>
  </si>
  <si>
    <t>Объем финансирования</t>
  </si>
  <si>
    <t>1 кв.</t>
  </si>
  <si>
    <t>2 кв.</t>
  </si>
  <si>
    <t>3кв.</t>
  </si>
  <si>
    <t>4 кв.</t>
  </si>
  <si>
    <t>за отчетный период</t>
  </si>
  <si>
    <t>Осталось профинансировать по результатам отчетного периода</t>
  </si>
  <si>
    <t>Отклонение</t>
  </si>
  <si>
    <t>млн.руб.</t>
  </si>
  <si>
    <t>в т.ч.за счет</t>
  </si>
  <si>
    <t>от 24.03.2010г.№ 114</t>
  </si>
  <si>
    <t>№№           пп</t>
  </si>
  <si>
    <t>Исполнитель</t>
  </si>
  <si>
    <t>Приобретение вычислительной и оргтехникиспец.техники</t>
  </si>
  <si>
    <t>Приобретение зданий, участков и сооружений</t>
  </si>
  <si>
    <t>Приобретение автотранспортной техники и спецтехники</t>
  </si>
  <si>
    <t>Техническое перевооружение и реконструкция</t>
  </si>
  <si>
    <t>Прочее новое строительство:</t>
  </si>
  <si>
    <t>3.1</t>
  </si>
  <si>
    <t>3.2</t>
  </si>
  <si>
    <t>3.3</t>
  </si>
  <si>
    <t>3.4</t>
  </si>
  <si>
    <t>3.5</t>
  </si>
  <si>
    <t>оборудованрие и материалы</t>
  </si>
  <si>
    <t>год ввода в эксплуатацию</t>
  </si>
  <si>
    <t>нормативный срок службы,лет</t>
  </si>
  <si>
    <t>Количество и марка силовых трансформаторов,шт.</t>
  </si>
  <si>
    <t>линии электропередач</t>
  </si>
  <si>
    <t>мощность МВА</t>
  </si>
  <si>
    <t>мощность Мвт</t>
  </si>
  <si>
    <t>тепловая энергия Гкал/час</t>
  </si>
  <si>
    <t>нормативный срок службы, лет</t>
  </si>
  <si>
    <t>протяженность, км.</t>
  </si>
  <si>
    <t>в том числе:</t>
  </si>
  <si>
    <t>1.2</t>
  </si>
  <si>
    <t>3.4.1</t>
  </si>
  <si>
    <t>3.4.2</t>
  </si>
  <si>
    <t>3.2.1</t>
  </si>
  <si>
    <t>3.2.2</t>
  </si>
  <si>
    <t>3.5.1</t>
  </si>
  <si>
    <t>3.5.2</t>
  </si>
  <si>
    <t>2.2.1</t>
  </si>
  <si>
    <t>2.2.2</t>
  </si>
  <si>
    <t>-</t>
  </si>
  <si>
    <t>Р.Р. Низамова</t>
  </si>
  <si>
    <t>1.3</t>
  </si>
  <si>
    <t>1.4</t>
  </si>
  <si>
    <t>1.5</t>
  </si>
  <si>
    <t xml:space="preserve">№ </t>
  </si>
  <si>
    <t xml:space="preserve">Приложение № 12       </t>
  </si>
  <si>
    <t xml:space="preserve">                                      дивиденды</t>
  </si>
  <si>
    <t xml:space="preserve">                                      другое (расшифровать)</t>
  </si>
  <si>
    <t xml:space="preserve">                                      покупатели и заказчики</t>
  </si>
  <si>
    <t xml:space="preserve">                                      авансы выданные</t>
  </si>
  <si>
    <t xml:space="preserve">                                     кредиты</t>
  </si>
  <si>
    <t xml:space="preserve">                                     облигационные займы</t>
  </si>
  <si>
    <t xml:space="preserve">                                     займы организаций</t>
  </si>
  <si>
    <t xml:space="preserve">                                     прочее</t>
  </si>
  <si>
    <t xml:space="preserve">                                     кредиты и займы*</t>
  </si>
  <si>
    <t xml:space="preserve">                                     кредиторская задолженность</t>
  </si>
  <si>
    <t>"____"</t>
  </si>
  <si>
    <t>* План в соответствии с утвержденной инвестиционной программой.</t>
  </si>
  <si>
    <t>3.4.3</t>
  </si>
  <si>
    <t>3.4.4</t>
  </si>
  <si>
    <t>3.4.5</t>
  </si>
  <si>
    <t>Исп.Р.Р. Низамова</t>
  </si>
  <si>
    <t>Исполнительный директор</t>
  </si>
  <si>
    <t>П.А. Бросайло</t>
  </si>
  <si>
    <t>1.6</t>
  </si>
  <si>
    <t>1.7</t>
  </si>
  <si>
    <t>1.8</t>
  </si>
  <si>
    <t>1.9</t>
  </si>
  <si>
    <t xml:space="preserve">EBITDA = Прибыль (убыток) до налообл. + (Проценты уплаченные + Амортизация ОС и НМА) </t>
  </si>
  <si>
    <t>Организация ИСУЭ</t>
  </si>
  <si>
    <t xml:space="preserve">Объем финансирования </t>
  </si>
  <si>
    <t xml:space="preserve">Начальник ОИТ </t>
  </si>
  <si>
    <t>А.А. Киселев</t>
  </si>
  <si>
    <t>Введено (оформлено актами ввода в эксплуатацию), млн.руб.</t>
  </si>
  <si>
    <t>Освоено (закрыто актами выполненных работ), млн.руб.</t>
  </si>
  <si>
    <t xml:space="preserve">         "___"______________2022г.</t>
  </si>
  <si>
    <t>"_____" ____________ 2022 года</t>
  </si>
  <si>
    <t xml:space="preserve">                                И.И. Гуреева</t>
  </si>
  <si>
    <t>"____" ___________ 2022 года</t>
  </si>
  <si>
    <t>"___ "___________2022г. М.П.</t>
  </si>
  <si>
    <t>2022 года</t>
  </si>
  <si>
    <t xml:space="preserve">Отклонение фактической стоимости работ от плановой стоимости, млн. руб. </t>
  </si>
  <si>
    <t>Строительство ВЛЗ-10 кВ, КТП в Ульяновском районе, с.Луговое</t>
  </si>
  <si>
    <t>2.2.1.</t>
  </si>
  <si>
    <t xml:space="preserve">Сервер с операционной системой </t>
  </si>
  <si>
    <t>Заместитель генерального директора по логистике и транспорту</t>
  </si>
  <si>
    <t>К.Н. Свешников</t>
  </si>
  <si>
    <t>год</t>
  </si>
  <si>
    <t>-/-/0,005/-</t>
  </si>
  <si>
    <t>на конец 2022 года/
за 2022 год</t>
  </si>
  <si>
    <t>3.2.3</t>
  </si>
  <si>
    <t>3.2.4</t>
  </si>
  <si>
    <t>3.2.5</t>
  </si>
  <si>
    <t>3.2.6</t>
  </si>
  <si>
    <t>Легковой автомобиль класса В</t>
  </si>
  <si>
    <t>Легковой автомобиль класса С</t>
  </si>
  <si>
    <t>Грузопассажирский автомобиль УАЗ 390995</t>
  </si>
  <si>
    <t>Грузопассажирский автомобиль УАЗ 390945</t>
  </si>
  <si>
    <t xml:space="preserve">Автоподъемник Чайка-Socage T318 на базе ГАЗ Next, 4x2 </t>
  </si>
  <si>
    <t>Начальник  УТЭ</t>
  </si>
  <si>
    <t>И.Г. Самойлов</t>
  </si>
  <si>
    <t>Генеральный директор</t>
  </si>
  <si>
    <t>______________С.С. Мизонин</t>
  </si>
  <si>
    <t>Плановой объем финансирования,
млн. руб. ( II квартал )</t>
  </si>
  <si>
    <t>Фактически профинансировано, 
млн. руб. ( II квартал )</t>
  </si>
  <si>
    <t>Отчет об исполнении инвестиционной программы АО "Ульяновская сетевая компания" за 2 квартал 2022 года , млн. рублей с НДС</t>
  </si>
  <si>
    <t>Отчет об исполнении основных этапов работ по реализации инвестиционной программы АО "Ульяновская сетевая компания" за 2 квартал 2022 года , млн. рублей без НДС</t>
  </si>
  <si>
    <t>Отчет об источниках финансирования инвестиционной  программы                           
  АО "Ульяновская сетевая компания" 
за 2  квартал 2022 года, млн. рублей без НДС</t>
  </si>
  <si>
    <t>Финансовые показатели
 АО "Ульяновская сетевая компания"                                                                                                                                                      за 2 кв. 2022г. млн.руб</t>
  </si>
  <si>
    <t xml:space="preserve">                                      на 2022г.</t>
  </si>
  <si>
    <t>Отчет о техническом состоянии объекта                                                     
инвестиционной  программы АО "Ульяновская сетевая компания" за 2 квартал 2022 года</t>
  </si>
  <si>
    <t>Отчет о вводах/выводах объектов инвестиционной программы АО "Ульяновская сетевая компания" ( 2 квартал 2022 года )</t>
  </si>
  <si>
    <t>Начальник ОРС</t>
  </si>
  <si>
    <t>Ф.М. Валиахметов</t>
  </si>
  <si>
    <t>Утвержденные плановые значения показателей приведены в соответствии с Распоряжением Министерства энергетики, ЖКК и городской среды Ульяновской области от 23.09.2021г № 197-од. Расходы на финансирование капитальных вложений из прибыли в сумме 63 387,17 тыс.руб.  исключены экспертами Агентства при утверждении НВВ АО «УСК» на 2022 год. По заявлению АО «УСК» в ФАС России  о рассмотрении спора (разногласий) в области государственного регулирования цен (тарифов) принято Решение. АО "УСК" намерено обжаловать Приказы Агентства от 27.12.2021 г. №№ 392-П; 390-П в судебном порядке;
обжаловать Решения ФАС России от 15.06.2022 № СП/57419/22 в судебном порядке.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</si>
</sst>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21"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7.3"/>
      <color theme="10"/>
      <name val="Arial Cyr"/>
      <charset val="204"/>
    </font>
    <font>
      <sz val="11"/>
      <color theme="1"/>
      <name val="Calibri"/>
      <family val="2"/>
      <scheme val="minor"/>
    </font>
    <font>
      <sz val="12"/>
      <color rgb="FF000000"/>
      <name val="Proxima_nova_regular"/>
    </font>
    <font>
      <sz val="8"/>
      <color rgb="FF000000"/>
      <name val="Proxima_nova_regula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8" fillId="0" borderId="0"/>
  </cellStyleXfs>
  <cellXfs count="40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Border="1" applyAlignment="1">
      <alignment horizontal="center"/>
    </xf>
    <xf numFmtId="0" fontId="8" fillId="0" borderId="1" xfId="0" applyFont="1" applyFill="1" applyBorder="1"/>
    <xf numFmtId="0" fontId="8" fillId="0" borderId="0" xfId="0" applyFont="1" applyFill="1"/>
    <xf numFmtId="0" fontId="8" fillId="0" borderId="2" xfId="0" applyFont="1" applyFill="1" applyBorder="1"/>
    <xf numFmtId="0" fontId="10" fillId="0" borderId="0" xfId="0" applyFont="1" applyFill="1"/>
    <xf numFmtId="0" fontId="8" fillId="0" borderId="3" xfId="0" applyFont="1" applyFill="1" applyBorder="1"/>
    <xf numFmtId="0" fontId="4" fillId="0" borderId="0" xfId="0" applyFont="1" applyAlignment="1">
      <alignment horizontal="right" wrapText="1"/>
    </xf>
    <xf numFmtId="0" fontId="1" fillId="0" borderId="0" xfId="0" applyFont="1" applyAlignment="1"/>
    <xf numFmtId="0" fontId="9" fillId="0" borderId="0" xfId="0" applyFont="1" applyFill="1"/>
    <xf numFmtId="0" fontId="6" fillId="0" borderId="0" xfId="0" applyFont="1" applyFill="1"/>
    <xf numFmtId="0" fontId="8" fillId="0" borderId="4" xfId="0" applyFont="1" applyBorder="1"/>
    <xf numFmtId="4" fontId="8" fillId="0" borderId="4" xfId="0" applyNumberFormat="1" applyFont="1" applyBorder="1"/>
    <xf numFmtId="2" fontId="8" fillId="0" borderId="4" xfId="0" applyNumberFormat="1" applyFont="1" applyBorder="1" applyAlignment="1">
      <alignment horizontal="right" vertical="center"/>
    </xf>
    <xf numFmtId="0" fontId="12" fillId="0" borderId="0" xfId="0" applyFont="1" applyFill="1"/>
    <xf numFmtId="0" fontId="7" fillId="0" borderId="0" xfId="0" applyFont="1" applyFill="1"/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0" xfId="0" applyFont="1" applyFill="1"/>
    <xf numFmtId="0" fontId="8" fillId="0" borderId="5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/>
    <xf numFmtId="165" fontId="1" fillId="0" borderId="0" xfId="0" applyNumberFormat="1" applyFont="1" applyFill="1"/>
    <xf numFmtId="0" fontId="2" fillId="0" borderId="0" xfId="0" applyFont="1" applyFill="1"/>
    <xf numFmtId="0" fontId="9" fillId="0" borderId="4" xfId="0" applyFont="1" applyFill="1" applyBorder="1"/>
    <xf numFmtId="0" fontId="9" fillId="0" borderId="4" xfId="0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vertical="center"/>
    </xf>
    <xf numFmtId="9" fontId="8" fillId="0" borderId="4" xfId="0" applyNumberFormat="1" applyFont="1" applyFill="1" applyBorder="1"/>
    <xf numFmtId="0" fontId="8" fillId="0" borderId="4" xfId="0" applyFont="1" applyFill="1" applyBorder="1"/>
    <xf numFmtId="2" fontId="9" fillId="0" borderId="4" xfId="0" applyNumberFormat="1" applyFont="1" applyFill="1" applyBorder="1" applyAlignment="1">
      <alignment horizontal="right" vertical="center"/>
    </xf>
    <xf numFmtId="2" fontId="8" fillId="0" borderId="4" xfId="0" applyNumberFormat="1" applyFont="1" applyFill="1" applyBorder="1" applyAlignment="1">
      <alignment horizontal="right" vertical="center"/>
    </xf>
    <xf numFmtId="4" fontId="1" fillId="0" borderId="0" xfId="0" applyNumberFormat="1" applyFont="1" applyFill="1"/>
    <xf numFmtId="2" fontId="8" fillId="0" borderId="4" xfId="0" applyNumberFormat="1" applyFont="1" applyFill="1" applyBorder="1" applyAlignment="1">
      <alignment vertical="center"/>
    </xf>
    <xf numFmtId="4" fontId="8" fillId="0" borderId="4" xfId="0" applyNumberFormat="1" applyFont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" fillId="0" borderId="4" xfId="0" applyFont="1" applyFill="1" applyBorder="1"/>
    <xf numFmtId="2" fontId="8" fillId="0" borderId="5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/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8" fillId="0" borderId="12" xfId="0" applyNumberFormat="1" applyFont="1" applyBorder="1"/>
    <xf numFmtId="9" fontId="8" fillId="0" borderId="13" xfId="0" applyNumberFormat="1" applyFont="1" applyBorder="1"/>
    <xf numFmtId="0" fontId="8" fillId="0" borderId="14" xfId="0" applyFont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right" vertical="center"/>
    </xf>
    <xf numFmtId="165" fontId="9" fillId="0" borderId="4" xfId="0" applyNumberFormat="1" applyFont="1" applyBorder="1" applyAlignment="1">
      <alignment horizontal="right" vertical="center"/>
    </xf>
    <xf numFmtId="165" fontId="9" fillId="0" borderId="12" xfId="0" applyNumberFormat="1" applyFont="1" applyBorder="1" applyAlignment="1">
      <alignment horizontal="right" vertical="center"/>
    </xf>
    <xf numFmtId="165" fontId="9" fillId="0" borderId="5" xfId="0" applyNumberFormat="1" applyFont="1" applyBorder="1" applyAlignment="1">
      <alignment horizontal="right" vertical="center"/>
    </xf>
    <xf numFmtId="165" fontId="9" fillId="0" borderId="4" xfId="0" applyNumberFormat="1" applyFont="1" applyFill="1" applyBorder="1" applyAlignment="1">
      <alignment horizontal="right" vertical="center"/>
    </xf>
    <xf numFmtId="165" fontId="8" fillId="0" borderId="4" xfId="0" applyNumberFormat="1" applyFont="1" applyBorder="1" applyAlignment="1">
      <alignment horizontal="right" vertical="center"/>
    </xf>
    <xf numFmtId="165" fontId="8" fillId="0" borderId="4" xfId="0" applyNumberFormat="1" applyFont="1" applyFill="1" applyBorder="1" applyAlignment="1">
      <alignment vertical="center"/>
    </xf>
    <xf numFmtId="165" fontId="1" fillId="0" borderId="0" xfId="0" applyNumberFormat="1" applyFont="1"/>
    <xf numFmtId="165" fontId="8" fillId="0" borderId="4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wrapText="1"/>
    </xf>
    <xf numFmtId="0" fontId="4" fillId="0" borderId="0" xfId="0" applyNumberFormat="1" applyFont="1" applyFill="1"/>
    <xf numFmtId="0" fontId="9" fillId="0" borderId="4" xfId="0" applyNumberFormat="1" applyFont="1" applyFill="1" applyBorder="1"/>
    <xf numFmtId="0" fontId="9" fillId="0" borderId="4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6" fillId="0" borderId="0" xfId="0" applyNumberFormat="1" applyFont="1" applyFill="1"/>
    <xf numFmtId="165" fontId="8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4" xfId="0" applyFont="1" applyFill="1" applyBorder="1" applyAlignment="1">
      <alignment horizontal="center"/>
    </xf>
    <xf numFmtId="0" fontId="1" fillId="0" borderId="0" xfId="0" applyFont="1" applyFill="1" applyBorder="1"/>
    <xf numFmtId="49" fontId="8" fillId="0" borderId="4" xfId="0" applyNumberFormat="1" applyFont="1" applyFill="1" applyBorder="1" applyAlignment="1">
      <alignment horizontal="center"/>
    </xf>
    <xf numFmtId="0" fontId="4" fillId="0" borderId="0" xfId="0" applyFont="1" applyFill="1" applyBorder="1"/>
    <xf numFmtId="9" fontId="8" fillId="0" borderId="17" xfId="0" applyNumberFormat="1" applyFont="1" applyBorder="1"/>
    <xf numFmtId="9" fontId="8" fillId="0" borderId="18" xfId="0" applyNumberFormat="1" applyFont="1" applyBorder="1"/>
    <xf numFmtId="0" fontId="8" fillId="0" borderId="19" xfId="0" applyNumberFormat="1" applyFont="1" applyFill="1" applyBorder="1" applyAlignment="1">
      <alignment horizontal="center" vertical="center"/>
    </xf>
    <xf numFmtId="0" fontId="1" fillId="0" borderId="18" xfId="0" applyFont="1" applyFill="1" applyBorder="1"/>
    <xf numFmtId="165" fontId="8" fillId="0" borderId="7" xfId="0" applyNumberFormat="1" applyFont="1" applyFill="1" applyBorder="1" applyAlignment="1">
      <alignment horizontal="right" vertical="center"/>
    </xf>
    <xf numFmtId="2" fontId="8" fillId="0" borderId="7" xfId="0" applyNumberFormat="1" applyFont="1" applyFill="1" applyBorder="1" applyAlignment="1">
      <alignment vertical="center"/>
    </xf>
    <xf numFmtId="165" fontId="8" fillId="0" borderId="7" xfId="0" applyNumberFormat="1" applyFont="1" applyBorder="1" applyAlignment="1">
      <alignment horizontal="right" vertical="center"/>
    </xf>
    <xf numFmtId="165" fontId="8" fillId="0" borderId="7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>
      <alignment horizontal="right" vertical="center"/>
    </xf>
    <xf numFmtId="0" fontId="8" fillId="0" borderId="7" xfId="0" applyFont="1" applyFill="1" applyBorder="1"/>
    <xf numFmtId="9" fontId="8" fillId="0" borderId="7" xfId="0" applyNumberFormat="1" applyFont="1" applyFill="1" applyBorder="1"/>
    <xf numFmtId="0" fontId="1" fillId="0" borderId="7" xfId="0" applyFont="1" applyFill="1" applyBorder="1"/>
    <xf numFmtId="0" fontId="1" fillId="0" borderId="10" xfId="0" applyFont="1" applyFill="1" applyBorder="1"/>
    <xf numFmtId="0" fontId="13" fillId="0" borderId="0" xfId="0" applyFont="1"/>
    <xf numFmtId="0" fontId="0" fillId="0" borderId="0" xfId="0" applyAlignment="1">
      <alignment horizontal="center"/>
    </xf>
    <xf numFmtId="0" fontId="8" fillId="0" borderId="20" xfId="0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8" fillId="0" borderId="23" xfId="0" applyFont="1" applyFill="1" applyBorder="1"/>
    <xf numFmtId="0" fontId="14" fillId="0" borderId="0" xfId="0" applyFont="1"/>
    <xf numFmtId="0" fontId="3" fillId="0" borderId="0" xfId="0" applyFont="1" applyAlignment="1">
      <alignment horizontal="center" wrapText="1"/>
    </xf>
    <xf numFmtId="164" fontId="8" fillId="0" borderId="4" xfId="0" applyNumberFormat="1" applyFont="1" applyFill="1" applyBorder="1" applyAlignment="1">
      <alignment horizontal="right" vertical="center"/>
    </xf>
    <xf numFmtId="10" fontId="8" fillId="0" borderId="4" xfId="0" applyNumberFormat="1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9" fillId="0" borderId="19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49" fontId="9" fillId="0" borderId="24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49" fontId="8" fillId="0" borderId="26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/>
    </xf>
    <xf numFmtId="49" fontId="8" fillId="0" borderId="28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center" vertical="center"/>
    </xf>
    <xf numFmtId="164" fontId="8" fillId="0" borderId="1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0" fontId="5" fillId="0" borderId="0" xfId="0" applyFont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/>
    <xf numFmtId="49" fontId="8" fillId="0" borderId="2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165" fontId="8" fillId="0" borderId="3" xfId="0" applyNumberFormat="1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34" xfId="0" applyNumberFormat="1" applyFont="1" applyBorder="1" applyAlignment="1">
      <alignment horizontal="center" vertical="center"/>
    </xf>
    <xf numFmtId="0" fontId="8" fillId="0" borderId="35" xfId="0" applyNumberFormat="1" applyFont="1" applyBorder="1" applyAlignment="1">
      <alignment horizontal="left" vertical="center" wrapText="1"/>
    </xf>
    <xf numFmtId="0" fontId="8" fillId="0" borderId="35" xfId="0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30" xfId="0" applyNumberFormat="1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/>
    </xf>
    <xf numFmtId="0" fontId="8" fillId="0" borderId="27" xfId="0" applyNumberFormat="1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0" fontId="9" fillId="0" borderId="30" xfId="0" applyNumberFormat="1" applyFont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27" xfId="0" applyNumberFormat="1" applyFont="1" applyBorder="1" applyAlignment="1">
      <alignment horizontal="right" vertical="center" wrapText="1"/>
    </xf>
    <xf numFmtId="0" fontId="9" fillId="0" borderId="27" xfId="0" applyFont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3" fillId="0" borderId="0" xfId="0" applyFont="1" applyFill="1" applyAlignment="1"/>
    <xf numFmtId="4" fontId="8" fillId="0" borderId="0" xfId="0" applyNumberFormat="1" applyFont="1"/>
    <xf numFmtId="164" fontId="8" fillId="0" borderId="4" xfId="0" applyNumberFormat="1" applyFont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0" fontId="4" fillId="0" borderId="0" xfId="0" applyFont="1" applyFill="1" applyAlignment="1"/>
    <xf numFmtId="49" fontId="7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9" fillId="0" borderId="0" xfId="0" applyFont="1"/>
    <xf numFmtId="0" fontId="17" fillId="0" borderId="0" xfId="1" applyAlignment="1" applyProtection="1"/>
    <xf numFmtId="0" fontId="8" fillId="0" borderId="22" xfId="0" applyFont="1" applyFill="1" applyBorder="1" applyAlignment="1">
      <alignment vertical="center"/>
    </xf>
    <xf numFmtId="164" fontId="0" fillId="0" borderId="0" xfId="0" applyNumberFormat="1"/>
    <xf numFmtId="0" fontId="20" fillId="0" borderId="0" xfId="0" applyFont="1"/>
    <xf numFmtId="0" fontId="3" fillId="0" borderId="0" xfId="0" applyFont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vertical="center"/>
    </xf>
    <xf numFmtId="49" fontId="7" fillId="0" borderId="16" xfId="0" applyNumberFormat="1" applyFont="1" applyFill="1" applyBorder="1" applyAlignment="1">
      <alignment vertical="center"/>
    </xf>
    <xf numFmtId="49" fontId="7" fillId="0" borderId="4" xfId="0" applyNumberFormat="1" applyFont="1" applyFill="1" applyBorder="1"/>
    <xf numFmtId="3" fontId="8" fillId="0" borderId="18" xfId="0" applyNumberFormat="1" applyFont="1" applyFill="1" applyBorder="1" applyAlignment="1">
      <alignment horizontal="center" vertical="center"/>
    </xf>
    <xf numFmtId="1" fontId="8" fillId="0" borderId="18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164" fontId="8" fillId="0" borderId="1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right" vertical="center"/>
    </xf>
    <xf numFmtId="165" fontId="9" fillId="0" borderId="4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4" xfId="0" applyFont="1" applyFill="1" applyBorder="1"/>
    <xf numFmtId="0" fontId="4" fillId="0" borderId="16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0" fontId="9" fillId="0" borderId="4" xfId="0" applyNumberFormat="1" applyFont="1" applyFill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8" fillId="0" borderId="1" xfId="0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9" fillId="0" borderId="4" xfId="0" applyFont="1" applyFill="1" applyBorder="1" applyAlignment="1">
      <alignment horizontal="center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4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1" fillId="0" borderId="0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0" borderId="51" xfId="0" applyFont="1" applyFill="1" applyBorder="1" applyAlignment="1">
      <alignment horizontal="center" wrapText="1"/>
    </xf>
    <xf numFmtId="0" fontId="8" fillId="0" borderId="38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9" fillId="0" borderId="0" xfId="0" applyFont="1"/>
    <xf numFmtId="49" fontId="9" fillId="0" borderId="28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52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28" xfId="0" applyFont="1" applyBorder="1" applyAlignment="1">
      <alignment horizontal="right"/>
    </xf>
    <xf numFmtId="0" fontId="1" fillId="0" borderId="53" xfId="0" applyFont="1" applyBorder="1" applyAlignment="1">
      <alignment horizontal="center" vertical="top"/>
    </xf>
    <xf numFmtId="0" fontId="8" fillId="0" borderId="0" xfId="0" applyFont="1" applyAlignment="1">
      <alignment horizontal="right"/>
    </xf>
    <xf numFmtId="49" fontId="8" fillId="0" borderId="28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49" fontId="8" fillId="0" borderId="28" xfId="0" applyNumberFormat="1" applyFont="1" applyBorder="1" applyAlignment="1">
      <alignment horizontal="left"/>
    </xf>
    <xf numFmtId="0" fontId="8" fillId="0" borderId="16" xfId="0" applyFont="1" applyFill="1" applyBorder="1" applyAlignment="1">
      <alignment horizontal="left" vertical="center"/>
    </xf>
    <xf numFmtId="0" fontId="8" fillId="0" borderId="52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5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5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5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/>
    </xf>
    <xf numFmtId="0" fontId="11" fillId="2" borderId="54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2" borderId="43" xfId="0" applyFont="1" applyFill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2" fillId="0" borderId="30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9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3" xfId="2" xr:uid="{00000000-0005-0000-0000-000002000000}"/>
    <cellStyle name="Обычный 7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'ф.7.2'!$G$30:$G$31</c:f>
              <c:numCache>
                <c:formatCode>#\ ##0.000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E2D3-424F-A518-15AE62F67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4215344"/>
        <c:axId val="1"/>
      </c:barChart>
      <c:catAx>
        <c:axId val="142421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24215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94165981922760889"/>
          <c:y val="0.47974683544303798"/>
          <c:w val="0.98931799506984386"/>
          <c:h val="0.51518987341772149"/>
        </c:manualLayout>
      </c:layout>
      <c:overlay val="0"/>
      <c:txPr>
        <a:bodyPr/>
        <a:lstStyle/>
        <a:p>
          <a:pPr>
            <a:defRPr sz="5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00B050"/>
  </sheetPr>
  <sheetViews>
    <sheetView zoomScale="13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3540" cy="6019800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F59"/>
  <sheetViews>
    <sheetView zoomScale="91" zoomScaleNormal="91" zoomScaleSheetLayoutView="85" workbookViewId="0">
      <selection activeCell="U31" sqref="U31"/>
    </sheetView>
  </sheetViews>
  <sheetFormatPr defaultColWidth="9.140625" defaultRowHeight="11.25"/>
  <cols>
    <col min="1" max="1" width="4.42578125" style="38" customWidth="1"/>
    <col min="2" max="2" width="57" style="38" customWidth="1"/>
    <col min="3" max="3" width="7.5703125" style="38" customWidth="1"/>
    <col min="4" max="4" width="9.28515625" style="38" customWidth="1"/>
    <col min="5" max="5" width="8.42578125" style="38" customWidth="1"/>
    <col min="6" max="6" width="8.28515625" style="38" customWidth="1"/>
    <col min="7" max="7" width="8.5703125" style="38" customWidth="1"/>
    <col min="8" max="8" width="7.7109375" style="38" customWidth="1"/>
    <col min="9" max="9" width="8.5703125" style="38" customWidth="1"/>
    <col min="10" max="10" width="7.7109375" style="38" customWidth="1"/>
    <col min="11" max="11" width="8.42578125" style="38" customWidth="1"/>
    <col min="12" max="12" width="7.7109375" style="38" customWidth="1"/>
    <col min="13" max="13" width="8.7109375" style="38" customWidth="1"/>
    <col min="14" max="14" width="8.28515625" style="38" customWidth="1"/>
    <col min="15" max="15" width="10" style="38" customWidth="1"/>
    <col min="16" max="16" width="9.140625" style="38" customWidth="1"/>
    <col min="17" max="17" width="10.42578125" style="38" customWidth="1"/>
    <col min="18" max="18" width="9.5703125" style="38" customWidth="1"/>
    <col min="19" max="19" width="10.7109375" style="38" customWidth="1"/>
    <col min="20" max="20" width="10.28515625" style="89" customWidth="1"/>
    <col min="21" max="21" width="12.42578125" style="38" customWidth="1"/>
    <col min="22" max="22" width="12.7109375" style="38" customWidth="1"/>
    <col min="23" max="16384" width="9.140625" style="38"/>
  </cols>
  <sheetData>
    <row r="1" spans="1:43" ht="11.25" customHeight="1">
      <c r="T1" s="85"/>
      <c r="U1" s="279" t="s">
        <v>13</v>
      </c>
      <c r="V1" s="27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</row>
    <row r="2" spans="1:43" ht="12.75" customHeight="1">
      <c r="T2" s="279" t="s">
        <v>39</v>
      </c>
      <c r="U2" s="279"/>
      <c r="V2" s="279"/>
    </row>
    <row r="3" spans="1:43" ht="12.75" customHeight="1">
      <c r="S3" s="16"/>
      <c r="T3" s="279" t="s">
        <v>176</v>
      </c>
      <c r="U3" s="279"/>
      <c r="V3" s="279"/>
    </row>
    <row r="4" spans="1:43" ht="12.75">
      <c r="S4" s="16"/>
      <c r="T4" s="280"/>
      <c r="U4" s="280"/>
      <c r="V4" s="280"/>
    </row>
    <row r="5" spans="1:43" ht="15.75">
      <c r="A5" s="281" t="s">
        <v>275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</row>
    <row r="7" spans="1:43" ht="18.600000000000001" customHeight="1">
      <c r="S7" s="277" t="s">
        <v>140</v>
      </c>
      <c r="T7" s="277"/>
      <c r="U7" s="277"/>
      <c r="V7" s="277"/>
    </row>
    <row r="8" spans="1:43" ht="22.9" customHeight="1">
      <c r="S8" s="284" t="s">
        <v>271</v>
      </c>
      <c r="T8" s="277"/>
      <c r="U8" s="277"/>
      <c r="V8" s="277"/>
    </row>
    <row r="9" spans="1:43" ht="20.45" customHeight="1">
      <c r="S9" s="285" t="s">
        <v>272</v>
      </c>
      <c r="T9" s="285"/>
      <c r="U9" s="285"/>
      <c r="V9" s="285"/>
    </row>
    <row r="10" spans="1:43" ht="18.600000000000001" customHeight="1">
      <c r="I10" s="50"/>
      <c r="S10" s="277" t="s">
        <v>245</v>
      </c>
      <c r="T10" s="277"/>
      <c r="U10" s="277"/>
      <c r="V10" s="277"/>
    </row>
    <row r="11" spans="1:43" ht="15.75">
      <c r="T11" s="86"/>
      <c r="U11" s="40"/>
      <c r="V11" s="40"/>
    </row>
    <row r="12" spans="1:43" ht="15.75">
      <c r="E12" s="240"/>
      <c r="F12" s="41"/>
      <c r="J12" s="50"/>
      <c r="O12" s="240"/>
      <c r="P12" s="240"/>
      <c r="Q12" s="50"/>
      <c r="T12" s="86"/>
      <c r="U12" s="40" t="s">
        <v>12</v>
      </c>
      <c r="V12" s="40"/>
    </row>
    <row r="13" spans="1:43" ht="15.75">
      <c r="E13" s="240"/>
      <c r="F13" s="41"/>
      <c r="J13" s="50"/>
      <c r="O13" s="240"/>
      <c r="P13" s="240"/>
      <c r="Q13" s="50"/>
      <c r="T13" s="86"/>
      <c r="U13" s="40"/>
      <c r="V13" s="40"/>
    </row>
    <row r="14" spans="1:43" s="42" customFormat="1" ht="43.9" customHeight="1">
      <c r="A14" s="282" t="s">
        <v>0</v>
      </c>
      <c r="B14" s="282" t="s">
        <v>1</v>
      </c>
      <c r="C14" s="282" t="s">
        <v>165</v>
      </c>
      <c r="D14" s="283" t="s">
        <v>166</v>
      </c>
      <c r="E14" s="283"/>
      <c r="F14" s="283"/>
      <c r="G14" s="283"/>
      <c r="H14" s="283"/>
      <c r="I14" s="283"/>
      <c r="J14" s="283"/>
      <c r="K14" s="283"/>
      <c r="L14" s="283"/>
      <c r="M14" s="283"/>
      <c r="N14" s="282" t="s">
        <v>244</v>
      </c>
      <c r="O14" s="282"/>
      <c r="P14" s="282" t="s">
        <v>243</v>
      </c>
      <c r="Q14" s="282"/>
      <c r="R14" s="282" t="s">
        <v>172</v>
      </c>
      <c r="S14" s="283" t="s">
        <v>173</v>
      </c>
      <c r="T14" s="283"/>
      <c r="U14" s="283"/>
      <c r="V14" s="283"/>
    </row>
    <row r="15" spans="1:43" s="42" customFormat="1" ht="12.75">
      <c r="A15" s="282"/>
      <c r="B15" s="282"/>
      <c r="C15" s="282"/>
      <c r="D15" s="282" t="s">
        <v>2</v>
      </c>
      <c r="E15" s="282"/>
      <c r="F15" s="282" t="s">
        <v>167</v>
      </c>
      <c r="G15" s="282"/>
      <c r="H15" s="282" t="s">
        <v>168</v>
      </c>
      <c r="I15" s="282"/>
      <c r="J15" s="282" t="s">
        <v>169</v>
      </c>
      <c r="K15" s="282"/>
      <c r="L15" s="282" t="s">
        <v>170</v>
      </c>
      <c r="M15" s="282"/>
      <c r="N15" s="282"/>
      <c r="O15" s="282"/>
      <c r="P15" s="282"/>
      <c r="Q15" s="282"/>
      <c r="R15" s="282"/>
      <c r="S15" s="43"/>
      <c r="T15" s="87"/>
      <c r="U15" s="278" t="s">
        <v>175</v>
      </c>
      <c r="V15" s="278"/>
    </row>
    <row r="16" spans="1:43" s="42" customFormat="1" ht="66.599999999999994" customHeight="1">
      <c r="A16" s="282"/>
      <c r="B16" s="282"/>
      <c r="C16" s="282"/>
      <c r="D16" s="29" t="s">
        <v>3</v>
      </c>
      <c r="E16" s="29" t="s">
        <v>4</v>
      </c>
      <c r="F16" s="29" t="s">
        <v>3</v>
      </c>
      <c r="G16" s="29" t="s">
        <v>4</v>
      </c>
      <c r="H16" s="274" t="s">
        <v>3</v>
      </c>
      <c r="I16" s="274" t="s">
        <v>4</v>
      </c>
      <c r="J16" s="29" t="s">
        <v>3</v>
      </c>
      <c r="K16" s="29" t="s">
        <v>4</v>
      </c>
      <c r="L16" s="29" t="s">
        <v>3</v>
      </c>
      <c r="M16" s="29" t="s">
        <v>4</v>
      </c>
      <c r="N16" s="29" t="s">
        <v>2</v>
      </c>
      <c r="O16" s="30" t="s">
        <v>171</v>
      </c>
      <c r="P16" s="29" t="s">
        <v>2</v>
      </c>
      <c r="Q16" s="30" t="s">
        <v>171</v>
      </c>
      <c r="R16" s="282"/>
      <c r="S16" s="29" t="s">
        <v>174</v>
      </c>
      <c r="T16" s="88" t="s">
        <v>5</v>
      </c>
      <c r="U16" s="44" t="s">
        <v>6</v>
      </c>
      <c r="V16" s="44" t="s">
        <v>7</v>
      </c>
    </row>
    <row r="17" spans="1:23" ht="16.149999999999999" customHeight="1">
      <c r="A17" s="125"/>
      <c r="B17" s="29" t="s">
        <v>14</v>
      </c>
      <c r="C17" s="71">
        <f>C18+C28+C33</f>
        <v>0</v>
      </c>
      <c r="D17" s="71">
        <f>D18+D28+D33</f>
        <v>22.758320999999999</v>
      </c>
      <c r="E17" s="71">
        <f>E18+E28+E33</f>
        <v>1.2926</v>
      </c>
      <c r="F17" s="71">
        <f t="shared" ref="F17:L17" si="0">F18+F28+F33</f>
        <v>0</v>
      </c>
      <c r="G17" s="71">
        <f t="shared" si="0"/>
        <v>0</v>
      </c>
      <c r="H17" s="71">
        <f t="shared" si="0"/>
        <v>0</v>
      </c>
      <c r="I17" s="71">
        <f t="shared" si="0"/>
        <v>1.2926</v>
      </c>
      <c r="J17" s="71">
        <f t="shared" si="0"/>
        <v>17.140051</v>
      </c>
      <c r="K17" s="71">
        <f t="shared" si="0"/>
        <v>0</v>
      </c>
      <c r="L17" s="71">
        <f t="shared" si="0"/>
        <v>5.6182699999999999</v>
      </c>
      <c r="M17" s="71">
        <f t="shared" ref="M17:Q17" si="1">M18+M28+M33</f>
        <v>0</v>
      </c>
      <c r="N17" s="71">
        <f t="shared" si="1"/>
        <v>1.6622053999999999</v>
      </c>
      <c r="O17" s="71">
        <f>O18+O28+O33</f>
        <v>1.6622053999999999</v>
      </c>
      <c r="P17" s="71">
        <f t="shared" si="1"/>
        <v>1.2926</v>
      </c>
      <c r="Q17" s="71">
        <f t="shared" si="1"/>
        <v>1.2926</v>
      </c>
      <c r="R17" s="71">
        <f>R18+R28+R33</f>
        <v>-1.2926</v>
      </c>
      <c r="S17" s="71">
        <f>I17-H17</f>
        <v>1.2926</v>
      </c>
      <c r="T17" s="276" t="s">
        <v>209</v>
      </c>
      <c r="U17" s="47"/>
      <c r="V17" s="47"/>
    </row>
    <row r="18" spans="1:23" ht="24" customHeight="1">
      <c r="A18" s="125" t="s">
        <v>16</v>
      </c>
      <c r="B18" s="127" t="s">
        <v>182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268"/>
      <c r="U18" s="47"/>
      <c r="V18" s="47"/>
    </row>
    <row r="19" spans="1:23" ht="26.45" hidden="1" customHeight="1">
      <c r="A19" s="75" t="s">
        <v>24</v>
      </c>
      <c r="B19" s="131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121"/>
      <c r="T19" s="269"/>
      <c r="U19" s="47"/>
      <c r="V19" s="47"/>
      <c r="W19" s="16"/>
    </row>
    <row r="20" spans="1:23" ht="25.9" hidden="1" customHeight="1">
      <c r="A20" s="75" t="s">
        <v>200</v>
      </c>
      <c r="B20" s="131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121"/>
      <c r="T20" s="269"/>
      <c r="U20" s="47"/>
      <c r="V20" s="47"/>
      <c r="W20" s="16"/>
    </row>
    <row r="21" spans="1:23" ht="28.9" hidden="1" customHeight="1">
      <c r="A21" s="75" t="s">
        <v>211</v>
      </c>
      <c r="B21" s="13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121"/>
      <c r="T21" s="269"/>
      <c r="U21" s="47"/>
      <c r="V21" s="47"/>
      <c r="W21" s="16"/>
    </row>
    <row r="22" spans="1:23" ht="28.9" hidden="1" customHeight="1">
      <c r="A22" s="75" t="s">
        <v>212</v>
      </c>
      <c r="B22" s="13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121"/>
      <c r="T22" s="269"/>
      <c r="U22" s="47"/>
      <c r="V22" s="47"/>
      <c r="W22" s="16"/>
    </row>
    <row r="23" spans="1:23" ht="28.9" hidden="1" customHeight="1">
      <c r="A23" s="75" t="s">
        <v>213</v>
      </c>
      <c r="B23" s="131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121"/>
      <c r="T23" s="269"/>
      <c r="U23" s="47"/>
      <c r="V23" s="47"/>
      <c r="W23" s="16"/>
    </row>
    <row r="24" spans="1:23" ht="28.9" hidden="1" customHeight="1">
      <c r="A24" s="75" t="s">
        <v>234</v>
      </c>
      <c r="B24" s="131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121"/>
      <c r="T24" s="269"/>
      <c r="U24" s="47"/>
      <c r="V24" s="47"/>
      <c r="W24" s="16"/>
    </row>
    <row r="25" spans="1:23" ht="28.9" hidden="1" customHeight="1">
      <c r="A25" s="75" t="s">
        <v>235</v>
      </c>
      <c r="B25" s="131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121"/>
      <c r="T25" s="269"/>
      <c r="U25" s="47"/>
      <c r="V25" s="47"/>
      <c r="W25" s="16"/>
    </row>
    <row r="26" spans="1:23" ht="28.9" hidden="1" customHeight="1">
      <c r="A26" s="75" t="s">
        <v>236</v>
      </c>
      <c r="B26" s="131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121"/>
      <c r="T26" s="269"/>
      <c r="U26" s="47"/>
      <c r="V26" s="47"/>
      <c r="W26" s="16"/>
    </row>
    <row r="27" spans="1:23" ht="27.6" hidden="1" customHeight="1">
      <c r="A27" s="75" t="s">
        <v>237</v>
      </c>
      <c r="B27" s="13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121"/>
      <c r="T27" s="269"/>
      <c r="U27" s="47"/>
      <c r="V27" s="47"/>
      <c r="W27" s="16"/>
    </row>
    <row r="28" spans="1:23" ht="18.600000000000001" customHeight="1">
      <c r="A28" s="125" t="s">
        <v>17</v>
      </c>
      <c r="B28" s="29" t="s">
        <v>18</v>
      </c>
      <c r="C28" s="71">
        <f>C29+C30</f>
        <v>0</v>
      </c>
      <c r="D28" s="71">
        <f t="shared" ref="D28:Q28" si="2">D29+D30</f>
        <v>0</v>
      </c>
      <c r="E28" s="71">
        <f t="shared" si="2"/>
        <v>0</v>
      </c>
      <c r="F28" s="71">
        <f t="shared" si="2"/>
        <v>0</v>
      </c>
      <c r="G28" s="71">
        <f t="shared" si="2"/>
        <v>0</v>
      </c>
      <c r="H28" s="71">
        <f t="shared" si="2"/>
        <v>0</v>
      </c>
      <c r="I28" s="71">
        <f t="shared" si="2"/>
        <v>0</v>
      </c>
      <c r="J28" s="71">
        <f t="shared" si="2"/>
        <v>0</v>
      </c>
      <c r="K28" s="71">
        <f t="shared" si="2"/>
        <v>0</v>
      </c>
      <c r="L28" s="71">
        <f t="shared" si="2"/>
        <v>0</v>
      </c>
      <c r="M28" s="71">
        <f t="shared" si="2"/>
        <v>0</v>
      </c>
      <c r="N28" s="71">
        <f t="shared" si="2"/>
        <v>7.0366619999999991E-2</v>
      </c>
      <c r="O28" s="71">
        <f t="shared" si="2"/>
        <v>7.0366619999999991E-2</v>
      </c>
      <c r="P28" s="71">
        <f t="shared" si="2"/>
        <v>0</v>
      </c>
      <c r="Q28" s="71">
        <f t="shared" si="2"/>
        <v>0</v>
      </c>
      <c r="R28" s="71">
        <f>R29+R39+R44</f>
        <v>0</v>
      </c>
      <c r="S28" s="71">
        <f>I28-H28</f>
        <v>0</v>
      </c>
      <c r="T28" s="268" t="str">
        <f>IFERROR(S28/(F28),"0")</f>
        <v>0</v>
      </c>
      <c r="U28" s="47"/>
      <c r="V28" s="47"/>
      <c r="W28" s="16"/>
    </row>
    <row r="29" spans="1:23" ht="21" customHeight="1">
      <c r="A29" s="125" t="s">
        <v>75</v>
      </c>
      <c r="B29" s="127" t="s">
        <v>15</v>
      </c>
      <c r="C29" s="45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268"/>
      <c r="U29" s="47"/>
      <c r="V29" s="47"/>
      <c r="W29" s="16"/>
    </row>
    <row r="30" spans="1:23" ht="21.75" customHeight="1">
      <c r="A30" s="125" t="s">
        <v>25</v>
      </c>
      <c r="B30" s="127" t="s">
        <v>183</v>
      </c>
      <c r="C30" s="71">
        <f>SUM(C31:C32)</f>
        <v>0</v>
      </c>
      <c r="D30" s="71">
        <f t="shared" ref="D30:R30" si="3">SUM(D31:D32)</f>
        <v>0</v>
      </c>
      <c r="E30" s="71">
        <f t="shared" si="3"/>
        <v>0</v>
      </c>
      <c r="F30" s="71">
        <f t="shared" si="3"/>
        <v>0</v>
      </c>
      <c r="G30" s="71">
        <f t="shared" si="3"/>
        <v>0</v>
      </c>
      <c r="H30" s="71">
        <f t="shared" si="3"/>
        <v>0</v>
      </c>
      <c r="I30" s="71">
        <f t="shared" si="3"/>
        <v>0</v>
      </c>
      <c r="J30" s="71">
        <f t="shared" si="3"/>
        <v>0</v>
      </c>
      <c r="K30" s="71">
        <f t="shared" si="3"/>
        <v>0</v>
      </c>
      <c r="L30" s="71">
        <f t="shared" si="3"/>
        <v>0</v>
      </c>
      <c r="M30" s="71">
        <f t="shared" si="3"/>
        <v>0</v>
      </c>
      <c r="N30" s="71">
        <f t="shared" si="3"/>
        <v>7.0366619999999991E-2</v>
      </c>
      <c r="O30" s="71">
        <f t="shared" si="3"/>
        <v>7.0366619999999991E-2</v>
      </c>
      <c r="P30" s="71">
        <f t="shared" si="3"/>
        <v>0</v>
      </c>
      <c r="Q30" s="71">
        <f t="shared" si="3"/>
        <v>0</v>
      </c>
      <c r="R30" s="71">
        <f t="shared" si="3"/>
        <v>0</v>
      </c>
      <c r="S30" s="71">
        <f>I30-H30</f>
        <v>0</v>
      </c>
      <c r="T30" s="268" t="str">
        <f>IFERROR(S30/(F30),"0")</f>
        <v>0</v>
      </c>
      <c r="U30" s="47"/>
      <c r="V30" s="47"/>
      <c r="W30" s="16"/>
    </row>
    <row r="31" spans="1:23" ht="33" customHeight="1">
      <c r="A31" s="123" t="s">
        <v>253</v>
      </c>
      <c r="B31" s="124" t="s">
        <v>252</v>
      </c>
      <c r="C31" s="72">
        <v>0</v>
      </c>
      <c r="D31" s="72">
        <f>F31+H31+J31+L31</f>
        <v>0</v>
      </c>
      <c r="E31" s="72">
        <f>G31+I31+K31+M31</f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/>
      <c r="L31" s="72">
        <v>0</v>
      </c>
      <c r="M31" s="72"/>
      <c r="N31" s="72">
        <f>O31</f>
        <v>7.0366619999999991E-2</v>
      </c>
      <c r="O31" s="72">
        <f>0.05863885*1.2</f>
        <v>7.0366619999999991E-2</v>
      </c>
      <c r="P31" s="72">
        <v>0</v>
      </c>
      <c r="Q31" s="72">
        <v>0</v>
      </c>
      <c r="R31" s="72">
        <f>H31-I31</f>
        <v>0</v>
      </c>
      <c r="S31" s="72">
        <f>I31-H31</f>
        <v>0</v>
      </c>
      <c r="T31" s="269" t="str">
        <f t="shared" ref="T31:T34" si="4">IFERROR(S31/(F31),"0")</f>
        <v>0</v>
      </c>
      <c r="U31" s="47"/>
      <c r="V31" s="47"/>
      <c r="W31" s="16"/>
    </row>
    <row r="32" spans="1:23" ht="28.15" hidden="1" customHeight="1">
      <c r="A32" s="123">
        <v>2</v>
      </c>
      <c r="B32" s="124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>
        <f>G32+I32+K32+M32</f>
        <v>0</v>
      </c>
      <c r="O32" s="72">
        <f>K32</f>
        <v>0</v>
      </c>
      <c r="P32" s="72"/>
      <c r="Q32" s="72"/>
      <c r="R32" s="72">
        <f>D32-E32</f>
        <v>0</v>
      </c>
      <c r="S32" s="72">
        <f>E32-D32</f>
        <v>0</v>
      </c>
      <c r="T32" s="269" t="str">
        <f t="shared" si="4"/>
        <v>0</v>
      </c>
      <c r="U32" s="47"/>
      <c r="V32" s="47"/>
      <c r="W32" s="16"/>
    </row>
    <row r="33" spans="1:22" ht="21" customHeight="1">
      <c r="A33" s="125" t="s">
        <v>164</v>
      </c>
      <c r="B33" s="29" t="s">
        <v>154</v>
      </c>
      <c r="C33" s="71">
        <f>C34+C35+C42+C43+C49</f>
        <v>0</v>
      </c>
      <c r="D33" s="71">
        <f>D34+D35+D42+D43+D49</f>
        <v>22.758320999999999</v>
      </c>
      <c r="E33" s="71">
        <f>E34+E35+E42+E43+E49</f>
        <v>1.2926</v>
      </c>
      <c r="F33" s="71">
        <f t="shared" ref="F33:L33" si="5">F34+F35+F42+F43+F49</f>
        <v>0</v>
      </c>
      <c r="G33" s="71">
        <f t="shared" si="5"/>
        <v>0</v>
      </c>
      <c r="H33" s="71">
        <f t="shared" si="5"/>
        <v>0</v>
      </c>
      <c r="I33" s="71">
        <f t="shared" si="5"/>
        <v>1.2926</v>
      </c>
      <c r="J33" s="71">
        <f t="shared" si="5"/>
        <v>17.140051</v>
      </c>
      <c r="K33" s="71">
        <f t="shared" si="5"/>
        <v>0</v>
      </c>
      <c r="L33" s="71">
        <f t="shared" si="5"/>
        <v>5.6182699999999999</v>
      </c>
      <c r="M33" s="71">
        <f t="shared" ref="M33:R33" si="6">M34+M35+M42+M43+M49</f>
        <v>0</v>
      </c>
      <c r="N33" s="71">
        <f t="shared" si="6"/>
        <v>1.59183878</v>
      </c>
      <c r="O33" s="71">
        <f>O34+O35+O42+O43+O49</f>
        <v>1.59183878</v>
      </c>
      <c r="P33" s="71">
        <f t="shared" si="6"/>
        <v>1.2926</v>
      </c>
      <c r="Q33" s="71">
        <f t="shared" si="6"/>
        <v>1.2926</v>
      </c>
      <c r="R33" s="71">
        <f t="shared" si="6"/>
        <v>-1.2926</v>
      </c>
      <c r="S33" s="71">
        <f>I33-H33</f>
        <v>1.2926</v>
      </c>
      <c r="T33" s="268" t="s">
        <v>209</v>
      </c>
      <c r="U33" s="47"/>
      <c r="V33" s="47"/>
    </row>
    <row r="34" spans="1:22" ht="27.6" customHeight="1">
      <c r="A34" s="125" t="s">
        <v>184</v>
      </c>
      <c r="B34" s="127" t="s">
        <v>239</v>
      </c>
      <c r="C34" s="48">
        <v>0</v>
      </c>
      <c r="D34" s="71">
        <f>F34+H34+J34+L34</f>
        <v>5.6182699999999999</v>
      </c>
      <c r="E34" s="71">
        <f>G34+I34+K34+M34</f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/>
      <c r="L34" s="71">
        <v>5.6182699999999999</v>
      </c>
      <c r="M34" s="71"/>
      <c r="N34" s="71">
        <f>O34</f>
        <v>0.29923877999999998</v>
      </c>
      <c r="O34" s="71">
        <f>249.36565/1000*1.2</f>
        <v>0.29923877999999998</v>
      </c>
      <c r="P34" s="71">
        <v>0</v>
      </c>
      <c r="Q34" s="71">
        <v>0</v>
      </c>
      <c r="R34" s="71">
        <f>H34-I34</f>
        <v>0</v>
      </c>
      <c r="S34" s="71">
        <f>I34-H34</f>
        <v>0</v>
      </c>
      <c r="T34" s="268" t="str">
        <f t="shared" si="4"/>
        <v>0</v>
      </c>
      <c r="U34" s="47"/>
      <c r="V34" s="47"/>
    </row>
    <row r="35" spans="1:22" ht="21" customHeight="1">
      <c r="A35" s="125" t="s">
        <v>185</v>
      </c>
      <c r="B35" s="126" t="s">
        <v>179</v>
      </c>
      <c r="C35" s="48">
        <v>0</v>
      </c>
      <c r="D35" s="71">
        <f t="shared" ref="D35:P35" si="7">SUM(D36:D41)</f>
        <v>1.2999959999999999</v>
      </c>
      <c r="E35" s="71">
        <f>SUM(E36:E41)</f>
        <v>1.2926</v>
      </c>
      <c r="F35" s="71">
        <f>SUM(F36:F41)</f>
        <v>0</v>
      </c>
      <c r="G35" s="71">
        <f t="shared" si="7"/>
        <v>0</v>
      </c>
      <c r="H35" s="71">
        <f t="shared" si="7"/>
        <v>0</v>
      </c>
      <c r="I35" s="71">
        <f t="shared" si="7"/>
        <v>1.2926</v>
      </c>
      <c r="J35" s="71">
        <f>SUM(J36:J41)</f>
        <v>1.2999959999999999</v>
      </c>
      <c r="K35" s="71">
        <f t="shared" si="7"/>
        <v>0</v>
      </c>
      <c r="L35" s="71">
        <f t="shared" si="7"/>
        <v>0</v>
      </c>
      <c r="M35" s="71">
        <f t="shared" si="7"/>
        <v>0</v>
      </c>
      <c r="N35" s="71">
        <f>SUM(N36:N41)</f>
        <v>1.2926</v>
      </c>
      <c r="O35" s="71">
        <f t="shared" si="7"/>
        <v>1.2926</v>
      </c>
      <c r="P35" s="71">
        <f t="shared" si="7"/>
        <v>1.2926</v>
      </c>
      <c r="Q35" s="71">
        <f>SUM(Q36:Q41)</f>
        <v>1.2926</v>
      </c>
      <c r="R35" s="71">
        <f>SUM(R36:R41)</f>
        <v>-1.2926</v>
      </c>
      <c r="S35" s="71">
        <f>I35-H35</f>
        <v>1.2926</v>
      </c>
      <c r="T35" s="268" t="s">
        <v>209</v>
      </c>
      <c r="U35" s="47"/>
      <c r="V35" s="47"/>
    </row>
    <row r="36" spans="1:22" ht="20.45" customHeight="1">
      <c r="A36" s="75" t="s">
        <v>203</v>
      </c>
      <c r="B36" s="131" t="s">
        <v>254</v>
      </c>
      <c r="C36" s="49">
        <v>0</v>
      </c>
      <c r="D36" s="72">
        <f>F36+H36+J36+L36</f>
        <v>1.2999959999999999</v>
      </c>
      <c r="E36" s="72">
        <f>G36+I36+K36+M36</f>
        <v>1.2926</v>
      </c>
      <c r="F36" s="72">
        <v>0</v>
      </c>
      <c r="G36" s="72">
        <v>0</v>
      </c>
      <c r="H36" s="72">
        <v>0</v>
      </c>
      <c r="I36" s="72">
        <v>1.2926</v>
      </c>
      <c r="J36" s="72">
        <v>1.2999959999999999</v>
      </c>
      <c r="K36" s="72"/>
      <c r="L36" s="72">
        <v>0</v>
      </c>
      <c r="M36" s="72"/>
      <c r="N36" s="72">
        <f>O36</f>
        <v>1.2926</v>
      </c>
      <c r="O36" s="72">
        <f>1292.6/1000</f>
        <v>1.2926</v>
      </c>
      <c r="P36" s="72">
        <f>Q36</f>
        <v>1.2926</v>
      </c>
      <c r="Q36" s="72">
        <f>1292.6/1000</f>
        <v>1.2926</v>
      </c>
      <c r="R36" s="72">
        <f>H36-I36</f>
        <v>-1.2926</v>
      </c>
      <c r="S36" s="72">
        <f>I36-H36</f>
        <v>1.2926</v>
      </c>
      <c r="T36" s="269" t="s">
        <v>209</v>
      </c>
      <c r="U36" s="47"/>
      <c r="V36" s="47"/>
    </row>
    <row r="37" spans="1:22" ht="19.899999999999999" hidden="1" customHeight="1">
      <c r="A37" s="75" t="s">
        <v>204</v>
      </c>
      <c r="B37" s="124"/>
      <c r="C37" s="49">
        <v>0</v>
      </c>
      <c r="D37" s="72">
        <f t="shared" ref="D37:D41" si="8">F37+H37+J37+L37</f>
        <v>0</v>
      </c>
      <c r="E37" s="72">
        <f t="shared" ref="E37:E41" si="9">G37+I37+K37+M37</f>
        <v>0</v>
      </c>
      <c r="F37" s="72">
        <v>0</v>
      </c>
      <c r="G37" s="72">
        <v>0</v>
      </c>
      <c r="H37" s="72">
        <v>0</v>
      </c>
      <c r="I37" s="72"/>
      <c r="J37" s="72">
        <v>0</v>
      </c>
      <c r="K37" s="72"/>
      <c r="L37" s="72">
        <v>0</v>
      </c>
      <c r="M37" s="72"/>
      <c r="N37" s="72">
        <f t="shared" ref="N37:N41" si="10">E37</f>
        <v>0</v>
      </c>
      <c r="O37" s="72">
        <f t="shared" ref="O37:O41" si="11">G37</f>
        <v>0</v>
      </c>
      <c r="P37" s="72">
        <v>0</v>
      </c>
      <c r="Q37" s="72">
        <v>0</v>
      </c>
      <c r="R37" s="72">
        <f t="shared" ref="R37:R41" si="12">F37-G37</f>
        <v>0</v>
      </c>
      <c r="S37" s="72">
        <f t="shared" ref="S37:S41" si="13">G37-F37</f>
        <v>0</v>
      </c>
      <c r="T37" s="269" t="str">
        <f>IFERROR(S37/(F37),"0")</f>
        <v>0</v>
      </c>
      <c r="U37" s="47"/>
      <c r="V37" s="47"/>
    </row>
    <row r="38" spans="1:22" ht="19.899999999999999" hidden="1" customHeight="1">
      <c r="A38" s="75" t="s">
        <v>260</v>
      </c>
      <c r="B38" s="124"/>
      <c r="C38" s="49">
        <v>0</v>
      </c>
      <c r="D38" s="72">
        <f t="shared" si="8"/>
        <v>0</v>
      </c>
      <c r="E38" s="72">
        <f t="shared" si="9"/>
        <v>0</v>
      </c>
      <c r="F38" s="72">
        <v>0</v>
      </c>
      <c r="G38" s="72">
        <v>0</v>
      </c>
      <c r="H38" s="72">
        <v>0</v>
      </c>
      <c r="I38" s="72"/>
      <c r="J38" s="72">
        <v>0</v>
      </c>
      <c r="K38" s="72"/>
      <c r="L38" s="72">
        <v>0</v>
      </c>
      <c r="M38" s="72"/>
      <c r="N38" s="72">
        <f t="shared" si="10"/>
        <v>0</v>
      </c>
      <c r="O38" s="72">
        <f t="shared" si="11"/>
        <v>0</v>
      </c>
      <c r="P38" s="72">
        <v>0</v>
      </c>
      <c r="Q38" s="72">
        <v>0</v>
      </c>
      <c r="R38" s="72">
        <f t="shared" si="12"/>
        <v>0</v>
      </c>
      <c r="S38" s="72">
        <f t="shared" si="13"/>
        <v>0</v>
      </c>
      <c r="T38" s="269" t="str">
        <f t="shared" ref="T38:T41" si="14">IFERROR(S38/(F38),"0")</f>
        <v>0</v>
      </c>
      <c r="U38" s="47"/>
      <c r="V38" s="47"/>
    </row>
    <row r="39" spans="1:22" ht="19.899999999999999" hidden="1" customHeight="1">
      <c r="A39" s="75" t="s">
        <v>261</v>
      </c>
      <c r="B39" s="124"/>
      <c r="C39" s="49">
        <v>0</v>
      </c>
      <c r="D39" s="72">
        <f t="shared" si="8"/>
        <v>0</v>
      </c>
      <c r="E39" s="72">
        <f t="shared" si="9"/>
        <v>0</v>
      </c>
      <c r="F39" s="72">
        <v>0</v>
      </c>
      <c r="G39" s="72">
        <v>0</v>
      </c>
      <c r="H39" s="72">
        <v>0</v>
      </c>
      <c r="I39" s="72"/>
      <c r="J39" s="72">
        <v>0</v>
      </c>
      <c r="K39" s="72"/>
      <c r="L39" s="72">
        <v>0</v>
      </c>
      <c r="M39" s="72"/>
      <c r="N39" s="72">
        <f t="shared" si="10"/>
        <v>0</v>
      </c>
      <c r="O39" s="72">
        <f t="shared" si="11"/>
        <v>0</v>
      </c>
      <c r="P39" s="72">
        <v>0</v>
      </c>
      <c r="Q39" s="72">
        <v>0</v>
      </c>
      <c r="R39" s="72">
        <f t="shared" si="12"/>
        <v>0</v>
      </c>
      <c r="S39" s="72">
        <f t="shared" si="13"/>
        <v>0</v>
      </c>
      <c r="T39" s="269" t="str">
        <f t="shared" si="14"/>
        <v>0</v>
      </c>
      <c r="U39" s="47"/>
      <c r="V39" s="47"/>
    </row>
    <row r="40" spans="1:22" ht="19.899999999999999" hidden="1" customHeight="1">
      <c r="A40" s="75" t="s">
        <v>262</v>
      </c>
      <c r="B40" s="124"/>
      <c r="C40" s="49">
        <v>0</v>
      </c>
      <c r="D40" s="72">
        <f t="shared" si="8"/>
        <v>0</v>
      </c>
      <c r="E40" s="72">
        <f t="shared" si="9"/>
        <v>0</v>
      </c>
      <c r="F40" s="72">
        <v>0</v>
      </c>
      <c r="G40" s="72">
        <v>0</v>
      </c>
      <c r="H40" s="72">
        <v>0</v>
      </c>
      <c r="I40" s="72"/>
      <c r="J40" s="72">
        <v>0</v>
      </c>
      <c r="K40" s="72"/>
      <c r="L40" s="72">
        <v>0</v>
      </c>
      <c r="M40" s="72"/>
      <c r="N40" s="72">
        <f t="shared" si="10"/>
        <v>0</v>
      </c>
      <c r="O40" s="72">
        <f t="shared" si="11"/>
        <v>0</v>
      </c>
      <c r="P40" s="72">
        <v>0</v>
      </c>
      <c r="Q40" s="72">
        <v>0</v>
      </c>
      <c r="R40" s="72">
        <f t="shared" si="12"/>
        <v>0</v>
      </c>
      <c r="S40" s="72">
        <f t="shared" si="13"/>
        <v>0</v>
      </c>
      <c r="T40" s="269" t="str">
        <f t="shared" si="14"/>
        <v>0</v>
      </c>
      <c r="U40" s="47"/>
      <c r="V40" s="47"/>
    </row>
    <row r="41" spans="1:22" ht="19.899999999999999" hidden="1" customHeight="1">
      <c r="A41" s="75" t="s">
        <v>263</v>
      </c>
      <c r="B41" s="131"/>
      <c r="C41" s="49">
        <v>0</v>
      </c>
      <c r="D41" s="72">
        <f t="shared" si="8"/>
        <v>0</v>
      </c>
      <c r="E41" s="72">
        <f t="shared" si="9"/>
        <v>0</v>
      </c>
      <c r="F41" s="72">
        <v>0</v>
      </c>
      <c r="G41" s="72">
        <v>0</v>
      </c>
      <c r="H41" s="72">
        <v>0</v>
      </c>
      <c r="I41" s="72"/>
      <c r="J41" s="72">
        <v>0</v>
      </c>
      <c r="K41" s="72"/>
      <c r="L41" s="72">
        <v>0</v>
      </c>
      <c r="M41" s="72"/>
      <c r="N41" s="72">
        <f t="shared" si="10"/>
        <v>0</v>
      </c>
      <c r="O41" s="72">
        <f t="shared" si="11"/>
        <v>0</v>
      </c>
      <c r="P41" s="72">
        <v>0</v>
      </c>
      <c r="Q41" s="72">
        <v>0</v>
      </c>
      <c r="R41" s="72">
        <f t="shared" si="12"/>
        <v>0</v>
      </c>
      <c r="S41" s="72">
        <f t="shared" si="13"/>
        <v>0</v>
      </c>
      <c r="T41" s="269" t="str">
        <f t="shared" si="14"/>
        <v>0</v>
      </c>
      <c r="U41" s="47"/>
      <c r="V41" s="47"/>
    </row>
    <row r="42" spans="1:22" ht="22.15" customHeight="1">
      <c r="A42" s="125" t="s">
        <v>186</v>
      </c>
      <c r="B42" s="128" t="s">
        <v>180</v>
      </c>
      <c r="C42" s="48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268"/>
      <c r="U42" s="47"/>
      <c r="V42" s="47"/>
    </row>
    <row r="43" spans="1:22" ht="20.45" customHeight="1">
      <c r="A43" s="125" t="s">
        <v>187</v>
      </c>
      <c r="B43" s="126" t="s">
        <v>181</v>
      </c>
      <c r="C43" s="48">
        <f>SUM(C44:C48)</f>
        <v>0</v>
      </c>
      <c r="D43" s="48">
        <f t="shared" ref="D43:S43" si="15">SUM(D44:D48)</f>
        <v>15.840055</v>
      </c>
      <c r="E43" s="48">
        <f t="shared" si="15"/>
        <v>0</v>
      </c>
      <c r="F43" s="48">
        <f t="shared" si="15"/>
        <v>0</v>
      </c>
      <c r="G43" s="48">
        <f t="shared" si="15"/>
        <v>0</v>
      </c>
      <c r="H43" s="48">
        <f t="shared" si="15"/>
        <v>0</v>
      </c>
      <c r="I43" s="48">
        <f t="shared" si="15"/>
        <v>0</v>
      </c>
      <c r="J43" s="48">
        <f t="shared" si="15"/>
        <v>15.840055</v>
      </c>
      <c r="K43" s="48">
        <f t="shared" si="15"/>
        <v>0</v>
      </c>
      <c r="L43" s="48">
        <f t="shared" si="15"/>
        <v>0</v>
      </c>
      <c r="M43" s="48">
        <f t="shared" si="15"/>
        <v>0</v>
      </c>
      <c r="N43" s="48">
        <f t="shared" si="15"/>
        <v>0</v>
      </c>
      <c r="O43" s="48">
        <f t="shared" si="15"/>
        <v>0</v>
      </c>
      <c r="P43" s="48">
        <f t="shared" si="15"/>
        <v>0</v>
      </c>
      <c r="Q43" s="48">
        <f t="shared" si="15"/>
        <v>0</v>
      </c>
      <c r="R43" s="48">
        <f t="shared" si="15"/>
        <v>0</v>
      </c>
      <c r="S43" s="48">
        <f t="shared" si="15"/>
        <v>0</v>
      </c>
      <c r="T43" s="268" t="str">
        <f t="shared" ref="T43:T48" si="16">IFERROR(S43/(F43),"0")</f>
        <v>0</v>
      </c>
      <c r="U43" s="47"/>
      <c r="V43" s="47"/>
    </row>
    <row r="44" spans="1:22" ht="18" customHeight="1">
      <c r="A44" s="75" t="s">
        <v>201</v>
      </c>
      <c r="B44" s="131" t="s">
        <v>264</v>
      </c>
      <c r="C44" s="49">
        <v>0</v>
      </c>
      <c r="D44" s="72">
        <f t="shared" ref="D44:D48" si="17">F44+H44+J44+L44</f>
        <v>0.94825499999999996</v>
      </c>
      <c r="E44" s="72">
        <f t="shared" ref="E44:E48" si="18">G44+I44+K44+M44</f>
        <v>0</v>
      </c>
      <c r="F44" s="72">
        <v>0</v>
      </c>
      <c r="G44" s="72">
        <v>0</v>
      </c>
      <c r="H44" s="72">
        <v>0</v>
      </c>
      <c r="I44" s="72">
        <v>0</v>
      </c>
      <c r="J44" s="72">
        <v>0.94825499999999996</v>
      </c>
      <c r="K44" s="72"/>
      <c r="L44" s="72">
        <v>0</v>
      </c>
      <c r="M44" s="72"/>
      <c r="N44" s="72">
        <f t="shared" ref="N44:N48" si="19">E44</f>
        <v>0</v>
      </c>
      <c r="O44" s="72">
        <f t="shared" ref="O44:O48" si="20">I44</f>
        <v>0</v>
      </c>
      <c r="P44" s="72">
        <v>0</v>
      </c>
      <c r="Q44" s="72">
        <v>0</v>
      </c>
      <c r="R44" s="72">
        <f t="shared" ref="R44:R48" si="21">H44-I44</f>
        <v>0</v>
      </c>
      <c r="S44" s="72">
        <f t="shared" ref="S44:S48" si="22">I44-H44</f>
        <v>0</v>
      </c>
      <c r="T44" s="269" t="str">
        <f t="shared" si="16"/>
        <v>0</v>
      </c>
      <c r="U44" s="47"/>
      <c r="V44" s="47"/>
    </row>
    <row r="45" spans="1:22" ht="18" customHeight="1">
      <c r="A45" s="75" t="s">
        <v>202</v>
      </c>
      <c r="B45" s="124" t="s">
        <v>265</v>
      </c>
      <c r="C45" s="49">
        <v>0</v>
      </c>
      <c r="D45" s="72">
        <f t="shared" si="17"/>
        <v>1.7490000000000003</v>
      </c>
      <c r="E45" s="72">
        <f t="shared" si="18"/>
        <v>0</v>
      </c>
      <c r="F45" s="72">
        <v>0</v>
      </c>
      <c r="G45" s="72">
        <v>0</v>
      </c>
      <c r="H45" s="72">
        <v>0</v>
      </c>
      <c r="I45" s="72">
        <v>0</v>
      </c>
      <c r="J45" s="72">
        <v>1.7490000000000003</v>
      </c>
      <c r="K45" s="72"/>
      <c r="L45" s="72">
        <v>0</v>
      </c>
      <c r="M45" s="72"/>
      <c r="N45" s="72">
        <f t="shared" si="19"/>
        <v>0</v>
      </c>
      <c r="O45" s="72">
        <f t="shared" si="20"/>
        <v>0</v>
      </c>
      <c r="P45" s="72">
        <v>0</v>
      </c>
      <c r="Q45" s="72">
        <v>0</v>
      </c>
      <c r="R45" s="72">
        <f t="shared" si="21"/>
        <v>0</v>
      </c>
      <c r="S45" s="72">
        <f t="shared" si="22"/>
        <v>0</v>
      </c>
      <c r="T45" s="269" t="str">
        <f t="shared" si="16"/>
        <v>0</v>
      </c>
      <c r="U45" s="47"/>
      <c r="V45" s="47"/>
    </row>
    <row r="46" spans="1:22" ht="18" customHeight="1">
      <c r="A46" s="75" t="s">
        <v>228</v>
      </c>
      <c r="B46" s="124" t="s">
        <v>266</v>
      </c>
      <c r="C46" s="49">
        <v>0</v>
      </c>
      <c r="D46" s="72">
        <f t="shared" si="17"/>
        <v>4.3064999999999998</v>
      </c>
      <c r="E46" s="72">
        <f>G46+I46+K46+M46</f>
        <v>0</v>
      </c>
      <c r="F46" s="72">
        <v>0</v>
      </c>
      <c r="G46" s="72">
        <v>0</v>
      </c>
      <c r="H46" s="72">
        <v>0</v>
      </c>
      <c r="I46" s="72">
        <v>0</v>
      </c>
      <c r="J46" s="72">
        <v>4.3064999999999998</v>
      </c>
      <c r="K46" s="72"/>
      <c r="L46" s="72">
        <v>0</v>
      </c>
      <c r="M46" s="72"/>
      <c r="N46" s="72">
        <f>E46</f>
        <v>0</v>
      </c>
      <c r="O46" s="72">
        <f t="shared" si="20"/>
        <v>0</v>
      </c>
      <c r="P46" s="72">
        <v>0</v>
      </c>
      <c r="Q46" s="72">
        <v>0</v>
      </c>
      <c r="R46" s="72">
        <f t="shared" si="21"/>
        <v>0</v>
      </c>
      <c r="S46" s="72">
        <f t="shared" si="22"/>
        <v>0</v>
      </c>
      <c r="T46" s="269" t="str">
        <f t="shared" si="16"/>
        <v>0</v>
      </c>
      <c r="U46" s="47"/>
      <c r="V46" s="47"/>
    </row>
    <row r="47" spans="1:22" ht="18" customHeight="1">
      <c r="A47" s="75" t="s">
        <v>229</v>
      </c>
      <c r="B47" s="124" t="s">
        <v>267</v>
      </c>
      <c r="C47" s="49">
        <v>0</v>
      </c>
      <c r="D47" s="72">
        <f t="shared" si="17"/>
        <v>2.7027000000000001</v>
      </c>
      <c r="E47" s="72">
        <f t="shared" si="18"/>
        <v>0</v>
      </c>
      <c r="F47" s="72">
        <v>0</v>
      </c>
      <c r="G47" s="72">
        <v>0</v>
      </c>
      <c r="H47" s="72">
        <v>0</v>
      </c>
      <c r="I47" s="72">
        <v>0</v>
      </c>
      <c r="J47" s="72">
        <v>2.7027000000000001</v>
      </c>
      <c r="K47" s="72"/>
      <c r="L47" s="72">
        <v>0</v>
      </c>
      <c r="M47" s="72"/>
      <c r="N47" s="72">
        <f t="shared" si="19"/>
        <v>0</v>
      </c>
      <c r="O47" s="72">
        <f t="shared" si="20"/>
        <v>0</v>
      </c>
      <c r="P47" s="72">
        <v>0</v>
      </c>
      <c r="Q47" s="72">
        <v>0</v>
      </c>
      <c r="R47" s="72">
        <f t="shared" si="21"/>
        <v>0</v>
      </c>
      <c r="S47" s="72">
        <f t="shared" si="22"/>
        <v>0</v>
      </c>
      <c r="T47" s="269" t="str">
        <f t="shared" si="16"/>
        <v>0</v>
      </c>
      <c r="U47" s="47"/>
      <c r="V47" s="47"/>
    </row>
    <row r="48" spans="1:22" ht="17.45" customHeight="1">
      <c r="A48" s="75" t="s">
        <v>230</v>
      </c>
      <c r="B48" s="124" t="s">
        <v>268</v>
      </c>
      <c r="C48" s="49">
        <v>0</v>
      </c>
      <c r="D48" s="72">
        <f t="shared" si="17"/>
        <v>6.1336000000000004</v>
      </c>
      <c r="E48" s="72">
        <f t="shared" si="18"/>
        <v>0</v>
      </c>
      <c r="F48" s="72">
        <v>0</v>
      </c>
      <c r="G48" s="72">
        <v>0</v>
      </c>
      <c r="H48" s="72">
        <v>0</v>
      </c>
      <c r="I48" s="72">
        <v>0</v>
      </c>
      <c r="J48" s="72">
        <v>6.1336000000000004</v>
      </c>
      <c r="K48" s="72"/>
      <c r="L48" s="72">
        <v>0</v>
      </c>
      <c r="M48" s="72"/>
      <c r="N48" s="72">
        <f t="shared" si="19"/>
        <v>0</v>
      </c>
      <c r="O48" s="72">
        <f t="shared" si="20"/>
        <v>0</v>
      </c>
      <c r="P48" s="72">
        <v>0</v>
      </c>
      <c r="Q48" s="72">
        <v>0</v>
      </c>
      <c r="R48" s="72">
        <f t="shared" si="21"/>
        <v>0</v>
      </c>
      <c r="S48" s="72">
        <f t="shared" si="22"/>
        <v>0</v>
      </c>
      <c r="T48" s="269" t="str">
        <f t="shared" si="16"/>
        <v>0</v>
      </c>
      <c r="U48" s="47"/>
      <c r="V48" s="47"/>
    </row>
    <row r="49" spans="1:136" ht="20.45" customHeight="1">
      <c r="A49" s="125" t="s">
        <v>188</v>
      </c>
      <c r="B49" s="130" t="s">
        <v>155</v>
      </c>
      <c r="C49" s="71">
        <f>SUM(C50:C51)</f>
        <v>0</v>
      </c>
      <c r="D49" s="71">
        <f>SUM(D50:D51)</f>
        <v>0</v>
      </c>
      <c r="E49" s="71">
        <f>SUM(E50:E51)</f>
        <v>0</v>
      </c>
      <c r="F49" s="71">
        <f>SUM(F50:F51)</f>
        <v>0</v>
      </c>
      <c r="G49" s="71">
        <f t="shared" ref="G49:M49" si="23">SUM(G50:G51)</f>
        <v>0</v>
      </c>
      <c r="H49" s="71">
        <f t="shared" si="23"/>
        <v>0</v>
      </c>
      <c r="I49" s="71">
        <f t="shared" si="23"/>
        <v>0</v>
      </c>
      <c r="J49" s="71">
        <f t="shared" si="23"/>
        <v>0</v>
      </c>
      <c r="K49" s="71">
        <f t="shared" si="23"/>
        <v>0</v>
      </c>
      <c r="L49" s="71">
        <f t="shared" si="23"/>
        <v>0</v>
      </c>
      <c r="M49" s="71">
        <f t="shared" si="23"/>
        <v>0</v>
      </c>
      <c r="N49" s="71">
        <f>SUM(N50:N51)</f>
        <v>0</v>
      </c>
      <c r="O49" s="71">
        <f>SUM(O50:O51)</f>
        <v>0</v>
      </c>
      <c r="P49" s="71">
        <f>SUM(P50:P51)</f>
        <v>0</v>
      </c>
      <c r="Q49" s="71">
        <f>SUM(Q50:Q51)</f>
        <v>0</v>
      </c>
      <c r="R49" s="71">
        <f>SUM(R50:R51)</f>
        <v>0</v>
      </c>
      <c r="S49" s="71">
        <f>I49-H49</f>
        <v>0</v>
      </c>
      <c r="T49" s="268" t="str">
        <f>IFERROR(S49/(F49),"0")</f>
        <v>0</v>
      </c>
      <c r="U49" s="47"/>
      <c r="V49" s="47"/>
    </row>
    <row r="50" spans="1:136" ht="19.149999999999999" hidden="1" customHeight="1">
      <c r="A50" s="75" t="s">
        <v>205</v>
      </c>
      <c r="B50" s="131"/>
      <c r="C50" s="49">
        <v>0</v>
      </c>
      <c r="D50" s="72">
        <f>F50+H50+J50+L50</f>
        <v>0</v>
      </c>
      <c r="E50" s="72">
        <f>G50+I50+K50+M50</f>
        <v>0</v>
      </c>
      <c r="F50" s="72"/>
      <c r="G50" s="72"/>
      <c r="H50" s="72"/>
      <c r="I50" s="72"/>
      <c r="J50" s="72"/>
      <c r="K50" s="72"/>
      <c r="L50" s="72"/>
      <c r="M50" s="72"/>
      <c r="N50" s="72">
        <f>E50</f>
        <v>0</v>
      </c>
      <c r="O50" s="72">
        <f>G50</f>
        <v>0</v>
      </c>
      <c r="P50" s="72"/>
      <c r="Q50" s="72"/>
      <c r="R50" s="72">
        <f>D50-E50</f>
        <v>0</v>
      </c>
      <c r="S50" s="72">
        <f t="shared" ref="S50" si="24">G50-F50</f>
        <v>0</v>
      </c>
      <c r="T50" s="122" t="str">
        <f t="shared" ref="T50" si="25">IFERROR(S50/(F50),"-")</f>
        <v>-</v>
      </c>
      <c r="U50" s="47"/>
      <c r="V50" s="47"/>
    </row>
    <row r="51" spans="1:136" ht="19.5" hidden="1" customHeight="1">
      <c r="A51" s="75" t="s">
        <v>206</v>
      </c>
      <c r="B51" s="129"/>
      <c r="C51" s="49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>
        <f>G51+I51+K51+M51</f>
        <v>0</v>
      </c>
      <c r="O51" s="72">
        <f>G51</f>
        <v>0</v>
      </c>
      <c r="P51" s="72"/>
      <c r="Q51" s="72"/>
      <c r="R51" s="72">
        <f>D51-E51</f>
        <v>0</v>
      </c>
      <c r="S51" s="72">
        <f>E51-D51</f>
        <v>0</v>
      </c>
      <c r="T51" s="122" t="e">
        <f>E51/D51</f>
        <v>#DIV/0!</v>
      </c>
      <c r="U51" s="47"/>
      <c r="V51" s="47"/>
    </row>
    <row r="52" spans="1:136" ht="9.75" customHeight="1"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36" ht="24" customHeight="1">
      <c r="C53" s="27" t="s">
        <v>232</v>
      </c>
      <c r="D53" s="27"/>
      <c r="E53" s="27"/>
      <c r="F53" s="27"/>
      <c r="G53" s="27"/>
      <c r="H53" s="27"/>
      <c r="I53" s="27"/>
      <c r="J53" s="27"/>
      <c r="L53" s="27"/>
      <c r="M53" s="23"/>
      <c r="N53" s="27"/>
      <c r="O53" s="23"/>
      <c r="Q53" s="23"/>
      <c r="R53" s="27" t="s">
        <v>233</v>
      </c>
      <c r="S53" s="23"/>
      <c r="T53" s="90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2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</row>
    <row r="54" spans="1:136" ht="24" customHeight="1">
      <c r="C54" s="27" t="s">
        <v>157</v>
      </c>
      <c r="D54" s="27"/>
      <c r="E54" s="27"/>
      <c r="F54" s="27"/>
      <c r="G54" s="27"/>
      <c r="H54" s="27"/>
      <c r="I54" s="27"/>
      <c r="J54" s="27"/>
      <c r="L54" s="27"/>
      <c r="M54" s="23"/>
      <c r="N54" s="27"/>
      <c r="O54" s="23"/>
      <c r="Q54" s="23"/>
      <c r="R54" s="27" t="s">
        <v>158</v>
      </c>
      <c r="S54" s="23"/>
      <c r="T54" s="90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2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</row>
    <row r="55" spans="1:136" ht="24" customHeight="1">
      <c r="C55" s="27" t="s">
        <v>255</v>
      </c>
      <c r="D55" s="27"/>
      <c r="E55" s="27"/>
      <c r="F55" s="27"/>
      <c r="G55" s="27"/>
      <c r="H55" s="27"/>
      <c r="I55" s="27"/>
      <c r="J55" s="27"/>
      <c r="L55" s="27"/>
      <c r="N55" s="27"/>
      <c r="Q55" s="23"/>
      <c r="R55" s="27" t="s">
        <v>256</v>
      </c>
      <c r="S55" s="23"/>
      <c r="T55" s="90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2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</row>
    <row r="56" spans="1:136" ht="24" customHeight="1">
      <c r="C56" s="27" t="s">
        <v>282</v>
      </c>
      <c r="D56" s="27"/>
      <c r="E56" s="27"/>
      <c r="F56" s="27"/>
      <c r="G56" s="27"/>
      <c r="H56" s="27"/>
      <c r="I56" s="27"/>
      <c r="J56" s="27"/>
      <c r="L56" s="27"/>
      <c r="N56" s="27"/>
      <c r="Q56" s="23"/>
      <c r="R56" s="27" t="s">
        <v>283</v>
      </c>
      <c r="S56" s="23"/>
      <c r="T56" s="90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2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</row>
    <row r="57" spans="1:136" ht="23.45" customHeight="1">
      <c r="C57" s="27" t="s">
        <v>269</v>
      </c>
      <c r="D57" s="27"/>
      <c r="E57" s="27"/>
      <c r="F57" s="27"/>
      <c r="G57" s="27"/>
      <c r="H57" s="27"/>
      <c r="I57" s="27"/>
      <c r="J57" s="27"/>
      <c r="L57" s="27"/>
      <c r="N57" s="27"/>
      <c r="R57" s="27" t="s">
        <v>270</v>
      </c>
    </row>
    <row r="58" spans="1:136" ht="21.6" customHeight="1">
      <c r="C58" s="27" t="s">
        <v>241</v>
      </c>
      <c r="D58" s="27"/>
      <c r="E58" s="27"/>
      <c r="F58" s="27"/>
      <c r="G58" s="27"/>
      <c r="H58" s="27"/>
      <c r="I58" s="27"/>
      <c r="J58" s="27"/>
      <c r="L58" s="27"/>
      <c r="N58" s="27"/>
      <c r="R58" s="27" t="s">
        <v>242</v>
      </c>
    </row>
    <row r="59" spans="1:136" ht="12" customHeight="1">
      <c r="B59" s="38" t="s">
        <v>231</v>
      </c>
      <c r="C59" s="1"/>
    </row>
  </sheetData>
  <mergeCells count="23">
    <mergeCell ref="R14:R16"/>
    <mergeCell ref="N14:O15"/>
    <mergeCell ref="J15:K15"/>
    <mergeCell ref="A14:A16"/>
    <mergeCell ref="B14:B16"/>
    <mergeCell ref="L15:M15"/>
    <mergeCell ref="C14:C16"/>
    <mergeCell ref="S10:V10"/>
    <mergeCell ref="U15:V15"/>
    <mergeCell ref="U1:V1"/>
    <mergeCell ref="T2:V2"/>
    <mergeCell ref="T3:V3"/>
    <mergeCell ref="T4:V4"/>
    <mergeCell ref="A5:V5"/>
    <mergeCell ref="D15:E15"/>
    <mergeCell ref="D14:M14"/>
    <mergeCell ref="F15:G15"/>
    <mergeCell ref="H15:I15"/>
    <mergeCell ref="P14:Q15"/>
    <mergeCell ref="S7:V7"/>
    <mergeCell ref="S8:V8"/>
    <mergeCell ref="S9:V9"/>
    <mergeCell ref="S14:V14"/>
  </mergeCells>
  <pageMargins left="0.27559055118110237" right="0.15748031496062992" top="0.39370078740157483" bottom="0.15748031496062992" header="0" footer="0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F55"/>
  <sheetViews>
    <sheetView topLeftCell="A27" zoomScaleNormal="100" zoomScaleSheetLayoutView="85" workbookViewId="0">
      <selection activeCell="H34" activeCellId="2" sqref="H29 H33 H34"/>
    </sheetView>
  </sheetViews>
  <sheetFormatPr defaultColWidth="9.140625" defaultRowHeight="11.25"/>
  <cols>
    <col min="1" max="1" width="6.7109375" style="1" customWidth="1"/>
    <col min="2" max="2" width="52.28515625" style="1" customWidth="1"/>
    <col min="3" max="3" width="8.85546875" style="1" customWidth="1"/>
    <col min="4" max="4" width="7.7109375" style="1" customWidth="1"/>
    <col min="5" max="5" width="8.5703125" style="1" customWidth="1"/>
    <col min="6" max="7" width="8.140625" style="1" customWidth="1"/>
    <col min="8" max="8" width="8.85546875" style="1" customWidth="1"/>
    <col min="9" max="9" width="8.140625" style="1" customWidth="1"/>
    <col min="10" max="11" width="7.140625" style="1" customWidth="1"/>
    <col min="12" max="12" width="8.42578125" style="1" customWidth="1"/>
    <col min="13" max="13" width="8.28515625" style="1" customWidth="1"/>
    <col min="14" max="14" width="8.7109375" style="1" customWidth="1"/>
    <col min="15" max="16" width="7.140625" style="1" customWidth="1"/>
    <col min="17" max="17" width="8.5703125" style="1" customWidth="1"/>
    <col min="18" max="19" width="7.140625" style="1" customWidth="1"/>
    <col min="20" max="20" width="6.140625" style="1" customWidth="1"/>
    <col min="21" max="21" width="5.5703125" style="1" customWidth="1"/>
    <col min="22" max="22" width="6.85546875" style="1" customWidth="1"/>
    <col min="23" max="23" width="7" style="1" customWidth="1"/>
    <col min="24" max="24" width="8.7109375" style="1" customWidth="1"/>
    <col min="25" max="28" width="7.140625" style="1" customWidth="1"/>
    <col min="29" max="30" width="6.140625" style="1" customWidth="1"/>
    <col min="31" max="31" width="8.140625" style="1" customWidth="1"/>
    <col min="32" max="16384" width="9.140625" style="1"/>
  </cols>
  <sheetData>
    <row r="1" spans="1:32" ht="11.25" customHeight="1">
      <c r="AC1" s="305" t="s">
        <v>26</v>
      </c>
      <c r="AD1" s="305"/>
      <c r="AE1" s="305"/>
    </row>
    <row r="2" spans="1:32" ht="12.75" customHeight="1">
      <c r="AC2" s="305" t="s">
        <v>39</v>
      </c>
      <c r="AD2" s="305"/>
      <c r="AE2" s="305"/>
    </row>
    <row r="3" spans="1:32" ht="12.75" customHeight="1">
      <c r="AC3" s="305" t="s">
        <v>176</v>
      </c>
      <c r="AD3" s="305"/>
      <c r="AE3" s="305"/>
    </row>
    <row r="4" spans="1:32" ht="12.75">
      <c r="AC4" s="10"/>
      <c r="AD4" s="10"/>
      <c r="AE4" s="35"/>
    </row>
    <row r="5" spans="1:32" ht="18" customHeight="1">
      <c r="A5" s="306" t="s">
        <v>276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</row>
    <row r="6" spans="1:32" ht="6.75" customHeight="1">
      <c r="A6" s="308"/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9"/>
    </row>
    <row r="7" spans="1:32" ht="14.45" customHeight="1">
      <c r="AC7" s="307" t="s">
        <v>140</v>
      </c>
      <c r="AD7" s="307"/>
      <c r="AE7" s="307"/>
    </row>
    <row r="8" spans="1:32" ht="21" customHeight="1">
      <c r="AA8" s="284" t="str">
        <f>'ф.7.1'!S8</f>
        <v>Генеральный директор</v>
      </c>
      <c r="AB8" s="284"/>
      <c r="AC8" s="284"/>
      <c r="AD8" s="284"/>
      <c r="AE8" s="284"/>
      <c r="AF8" s="223"/>
    </row>
    <row r="9" spans="1:32" ht="17.45" customHeight="1">
      <c r="AA9" s="285" t="str">
        <f>'ф.7.1'!S9</f>
        <v>______________С.С. Мизонин</v>
      </c>
      <c r="AB9" s="285"/>
      <c r="AC9" s="285"/>
      <c r="AD9" s="285"/>
      <c r="AE9" s="285"/>
      <c r="AF9" s="219"/>
    </row>
    <row r="10" spans="1:32" ht="19.149999999999999" customHeight="1">
      <c r="AA10" s="289" t="s">
        <v>245</v>
      </c>
      <c r="AB10" s="289"/>
      <c r="AC10" s="289"/>
      <c r="AD10" s="289"/>
      <c r="AE10" s="289"/>
    </row>
    <row r="11" spans="1:32" ht="15.75">
      <c r="G11" s="220"/>
      <c r="M11" s="83"/>
      <c r="AE11" s="2"/>
    </row>
    <row r="12" spans="1:32" ht="16.5" thickBot="1">
      <c r="G12" s="220"/>
      <c r="M12" s="83"/>
      <c r="AE12" s="2"/>
    </row>
    <row r="13" spans="1:32" s="7" customFormat="1" ht="35.450000000000003" customHeight="1" thickBot="1">
      <c r="A13" s="290" t="s">
        <v>214</v>
      </c>
      <c r="B13" s="290" t="s">
        <v>1</v>
      </c>
      <c r="C13" s="286" t="s">
        <v>273</v>
      </c>
      <c r="D13" s="287"/>
      <c r="E13" s="287"/>
      <c r="F13" s="287"/>
      <c r="G13" s="288"/>
      <c r="H13" s="286" t="s">
        <v>274</v>
      </c>
      <c r="I13" s="287"/>
      <c r="J13" s="287"/>
      <c r="K13" s="287"/>
      <c r="L13" s="288"/>
      <c r="M13" s="286" t="s">
        <v>251</v>
      </c>
      <c r="N13" s="287"/>
      <c r="O13" s="287"/>
      <c r="P13" s="287"/>
      <c r="Q13" s="288"/>
      <c r="R13" s="286" t="s">
        <v>27</v>
      </c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287"/>
      <c r="AD13" s="287"/>
      <c r="AE13" s="288"/>
      <c r="AF13" s="13"/>
    </row>
    <row r="14" spans="1:32" s="7" customFormat="1" ht="26.45" customHeight="1">
      <c r="A14" s="291"/>
      <c r="B14" s="291"/>
      <c r="C14" s="293" t="s">
        <v>2</v>
      </c>
      <c r="D14" s="298" t="s">
        <v>199</v>
      </c>
      <c r="E14" s="299"/>
      <c r="F14" s="299"/>
      <c r="G14" s="300"/>
      <c r="H14" s="304" t="s">
        <v>2</v>
      </c>
      <c r="I14" s="301" t="s">
        <v>199</v>
      </c>
      <c r="J14" s="302"/>
      <c r="K14" s="302"/>
      <c r="L14" s="303"/>
      <c r="M14" s="304" t="s">
        <v>2</v>
      </c>
      <c r="N14" s="301" t="s">
        <v>199</v>
      </c>
      <c r="O14" s="302"/>
      <c r="P14" s="302"/>
      <c r="Q14" s="303"/>
      <c r="R14" s="295" t="s">
        <v>28</v>
      </c>
      <c r="S14" s="296"/>
      <c r="T14" s="296"/>
      <c r="U14" s="297"/>
      <c r="V14" s="295" t="s">
        <v>29</v>
      </c>
      <c r="W14" s="296"/>
      <c r="X14" s="296"/>
      <c r="Y14" s="297"/>
      <c r="Z14" s="295" t="s">
        <v>193</v>
      </c>
      <c r="AA14" s="296"/>
      <c r="AB14" s="296"/>
      <c r="AC14" s="296"/>
      <c r="AD14" s="297"/>
      <c r="AE14" s="70" t="s">
        <v>30</v>
      </c>
      <c r="AF14" s="13"/>
    </row>
    <row r="15" spans="1:32" s="7" customFormat="1" ht="90.6" customHeight="1" thickBot="1">
      <c r="A15" s="292"/>
      <c r="B15" s="292"/>
      <c r="C15" s="294"/>
      <c r="D15" s="58" t="s">
        <v>31</v>
      </c>
      <c r="E15" s="59" t="s">
        <v>32</v>
      </c>
      <c r="F15" s="60" t="s">
        <v>189</v>
      </c>
      <c r="G15" s="63" t="s">
        <v>34</v>
      </c>
      <c r="H15" s="294"/>
      <c r="I15" s="59" t="s">
        <v>31</v>
      </c>
      <c r="J15" s="59" t="s">
        <v>32</v>
      </c>
      <c r="K15" s="60" t="s">
        <v>189</v>
      </c>
      <c r="L15" s="63" t="s">
        <v>34</v>
      </c>
      <c r="M15" s="294"/>
      <c r="N15" s="59" t="s">
        <v>31</v>
      </c>
      <c r="O15" s="59" t="s">
        <v>32</v>
      </c>
      <c r="P15" s="60" t="s">
        <v>189</v>
      </c>
      <c r="Q15" s="63" t="s">
        <v>34</v>
      </c>
      <c r="R15" s="64" t="s">
        <v>190</v>
      </c>
      <c r="S15" s="61" t="s">
        <v>191</v>
      </c>
      <c r="T15" s="61" t="s">
        <v>195</v>
      </c>
      <c r="U15" s="62" t="s">
        <v>196</v>
      </c>
      <c r="V15" s="64" t="s">
        <v>190</v>
      </c>
      <c r="W15" s="61" t="s">
        <v>197</v>
      </c>
      <c r="X15" s="61" t="s">
        <v>192</v>
      </c>
      <c r="Y15" s="62" t="s">
        <v>194</v>
      </c>
      <c r="Z15" s="64" t="s">
        <v>190</v>
      </c>
      <c r="AA15" s="61" t="s">
        <v>191</v>
      </c>
      <c r="AB15" s="61" t="s">
        <v>36</v>
      </c>
      <c r="AC15" s="61" t="s">
        <v>37</v>
      </c>
      <c r="AD15" s="74" t="s">
        <v>198</v>
      </c>
      <c r="AE15" s="73" t="s">
        <v>33</v>
      </c>
      <c r="AF15" s="13"/>
    </row>
    <row r="16" spans="1:32" ht="24.75" customHeight="1" thickBot="1">
      <c r="A16" s="139"/>
      <c r="B16" s="140" t="s">
        <v>14</v>
      </c>
      <c r="C16" s="78">
        <f>C17+C27+C32</f>
        <v>0</v>
      </c>
      <c r="D16" s="78">
        <f t="shared" ref="D16:P16" si="0">D17+D27+D32</f>
        <v>0</v>
      </c>
      <c r="E16" s="78">
        <f t="shared" si="0"/>
        <v>0</v>
      </c>
      <c r="F16" s="78">
        <f t="shared" si="0"/>
        <v>0</v>
      </c>
      <c r="G16" s="78">
        <f t="shared" si="0"/>
        <v>0</v>
      </c>
      <c r="H16" s="78">
        <f t="shared" si="0"/>
        <v>1.3910044999999998</v>
      </c>
      <c r="I16" s="78">
        <f t="shared" si="0"/>
        <v>0.30800450000000001</v>
      </c>
      <c r="J16" s="78">
        <f t="shared" si="0"/>
        <v>0</v>
      </c>
      <c r="K16" s="78">
        <f t="shared" si="0"/>
        <v>0</v>
      </c>
      <c r="L16" s="78">
        <f t="shared" si="0"/>
        <v>1.083</v>
      </c>
      <c r="M16" s="78">
        <f>M17+M27+M32</f>
        <v>1.3910044999999998</v>
      </c>
      <c r="N16" s="78">
        <f>N17+N27+N32</f>
        <v>0.30800450000000001</v>
      </c>
      <c r="O16" s="78">
        <f>O17+O27+O32</f>
        <v>0</v>
      </c>
      <c r="P16" s="78">
        <f t="shared" si="0"/>
        <v>0</v>
      </c>
      <c r="Q16" s="78">
        <f>Q17+Q27+Q32</f>
        <v>1.083</v>
      </c>
      <c r="R16" s="91"/>
      <c r="S16" s="65"/>
      <c r="T16" s="65"/>
      <c r="U16" s="65"/>
      <c r="V16" s="65"/>
      <c r="W16" s="65"/>
      <c r="X16" s="66"/>
      <c r="Y16" s="66"/>
      <c r="Z16" s="66"/>
      <c r="AA16" s="66"/>
      <c r="AB16" s="67"/>
      <c r="AC16" s="68"/>
      <c r="AD16" s="68"/>
      <c r="AE16" s="69"/>
      <c r="AF16" s="10"/>
    </row>
    <row r="17" spans="1:32" ht="21" customHeight="1">
      <c r="A17" s="141" t="s">
        <v>16</v>
      </c>
      <c r="B17" s="142" t="s">
        <v>182</v>
      </c>
      <c r="C17" s="79">
        <f>SUM(C18:C26)</f>
        <v>0</v>
      </c>
      <c r="D17" s="79">
        <f t="shared" ref="D17:Q17" si="1">SUM(D18:D26)</f>
        <v>0</v>
      </c>
      <c r="E17" s="79">
        <f t="shared" si="1"/>
        <v>0</v>
      </c>
      <c r="F17" s="79">
        <f t="shared" si="1"/>
        <v>0</v>
      </c>
      <c r="G17" s="79">
        <f t="shared" si="1"/>
        <v>0</v>
      </c>
      <c r="H17" s="79">
        <f t="shared" si="1"/>
        <v>0</v>
      </c>
      <c r="I17" s="79">
        <f t="shared" si="1"/>
        <v>0</v>
      </c>
      <c r="J17" s="79">
        <f t="shared" si="1"/>
        <v>0</v>
      </c>
      <c r="K17" s="79">
        <f t="shared" si="1"/>
        <v>0</v>
      </c>
      <c r="L17" s="79">
        <f t="shared" si="1"/>
        <v>0</v>
      </c>
      <c r="M17" s="79">
        <f>SUM(M18:M26)</f>
        <v>0</v>
      </c>
      <c r="N17" s="79">
        <f t="shared" si="1"/>
        <v>0</v>
      </c>
      <c r="O17" s="79">
        <f t="shared" si="1"/>
        <v>0</v>
      </c>
      <c r="P17" s="79">
        <f t="shared" si="1"/>
        <v>0</v>
      </c>
      <c r="Q17" s="79">
        <f t="shared" si="1"/>
        <v>0</v>
      </c>
      <c r="R17" s="37"/>
      <c r="S17" s="37"/>
      <c r="T17" s="37"/>
      <c r="U17" s="37"/>
      <c r="V17" s="37"/>
      <c r="W17" s="37"/>
      <c r="X17" s="55"/>
      <c r="Y17" s="55"/>
      <c r="Z17" s="55"/>
      <c r="AA17" s="55"/>
      <c r="AB17" s="56"/>
      <c r="AC17" s="57"/>
      <c r="AD17" s="57"/>
      <c r="AE17" s="100"/>
      <c r="AF17" s="10"/>
    </row>
    <row r="18" spans="1:32" ht="25.5" hidden="1" customHeight="1">
      <c r="A18" s="135" t="s">
        <v>24</v>
      </c>
      <c r="B18" s="131">
        <f>'ф.7.1'!B19</f>
        <v>0</v>
      </c>
      <c r="C18" s="76">
        <f>'ф.7.1'!D19/1.2</f>
        <v>0</v>
      </c>
      <c r="D18" s="221"/>
      <c r="E18" s="81">
        <f t="shared" ref="E18:E26" si="2">C18-D18</f>
        <v>0</v>
      </c>
      <c r="F18" s="26"/>
      <c r="G18" s="81"/>
      <c r="H18" s="81">
        <f>'ф.7.1'!E19/1.2</f>
        <v>0</v>
      </c>
      <c r="I18" s="81"/>
      <c r="J18" s="81"/>
      <c r="K18" s="81"/>
      <c r="L18" s="81"/>
      <c r="M18" s="81">
        <f>H18-C18</f>
        <v>0</v>
      </c>
      <c r="N18" s="81">
        <f>I18-D18</f>
        <v>0</v>
      </c>
      <c r="O18" s="81">
        <f>J18-E18</f>
        <v>0</v>
      </c>
      <c r="P18" s="81"/>
      <c r="Q18" s="81"/>
      <c r="R18" s="34"/>
      <c r="S18" s="84"/>
      <c r="T18" s="34"/>
      <c r="U18" s="34"/>
      <c r="V18" s="34"/>
      <c r="W18" s="34"/>
      <c r="X18" s="33"/>
      <c r="Y18" s="33"/>
      <c r="Z18" s="33"/>
      <c r="AA18" s="33"/>
      <c r="AB18" s="32"/>
      <c r="AC18" s="24"/>
      <c r="AD18" s="24"/>
      <c r="AE18" s="101"/>
      <c r="AF18" s="10"/>
    </row>
    <row r="19" spans="1:32" ht="25.5" hidden="1" customHeight="1">
      <c r="A19" s="135" t="s">
        <v>200</v>
      </c>
      <c r="B19" s="131">
        <f>'ф.7.1'!B20</f>
        <v>0</v>
      </c>
      <c r="C19" s="76">
        <f>'ф.7.1'!D20/1.2</f>
        <v>0</v>
      </c>
      <c r="D19" s="221"/>
      <c r="E19" s="81">
        <f t="shared" si="2"/>
        <v>0</v>
      </c>
      <c r="F19" s="26"/>
      <c r="G19" s="81"/>
      <c r="H19" s="81">
        <f>'ф.7.1'!E20/1.2</f>
        <v>0</v>
      </c>
      <c r="I19" s="81"/>
      <c r="J19" s="81"/>
      <c r="K19" s="81"/>
      <c r="L19" s="81"/>
      <c r="M19" s="81">
        <f t="shared" ref="M19:M26" si="3">H19-C19</f>
        <v>0</v>
      </c>
      <c r="N19" s="81">
        <f t="shared" ref="N19:N25" si="4">I19-D19</f>
        <v>0</v>
      </c>
      <c r="O19" s="81">
        <f t="shared" ref="O19:O26" si="5">J19-E19</f>
        <v>0</v>
      </c>
      <c r="P19" s="81"/>
      <c r="Q19" s="81"/>
      <c r="R19" s="34"/>
      <c r="S19" s="84"/>
      <c r="T19" s="34"/>
      <c r="U19" s="34"/>
      <c r="V19" s="34"/>
      <c r="W19" s="34"/>
      <c r="X19" s="33"/>
      <c r="Y19" s="33"/>
      <c r="Z19" s="33"/>
      <c r="AA19" s="33"/>
      <c r="AB19" s="32"/>
      <c r="AC19" s="24"/>
      <c r="AD19" s="24"/>
      <c r="AE19" s="101"/>
      <c r="AF19" s="10"/>
    </row>
    <row r="20" spans="1:32" ht="25.5" hidden="1" customHeight="1">
      <c r="A20" s="135" t="s">
        <v>211</v>
      </c>
      <c r="B20" s="131">
        <f>'ф.7.1'!B21</f>
        <v>0</v>
      </c>
      <c r="C20" s="76">
        <f>'ф.7.1'!D21/1.2</f>
        <v>0</v>
      </c>
      <c r="D20" s="221"/>
      <c r="E20" s="81">
        <f t="shared" si="2"/>
        <v>0</v>
      </c>
      <c r="F20" s="26"/>
      <c r="G20" s="81"/>
      <c r="H20" s="81">
        <f>'ф.7.1'!E21/1.2</f>
        <v>0</v>
      </c>
      <c r="I20" s="81"/>
      <c r="J20" s="81"/>
      <c r="K20" s="81"/>
      <c r="L20" s="81"/>
      <c r="M20" s="81">
        <f t="shared" si="3"/>
        <v>0</v>
      </c>
      <c r="N20" s="81">
        <f t="shared" si="4"/>
        <v>0</v>
      </c>
      <c r="O20" s="81">
        <f t="shared" si="5"/>
        <v>0</v>
      </c>
      <c r="P20" s="81"/>
      <c r="Q20" s="81"/>
      <c r="R20" s="34"/>
      <c r="S20" s="84"/>
      <c r="T20" s="34"/>
      <c r="U20" s="34"/>
      <c r="V20" s="34"/>
      <c r="W20" s="34"/>
      <c r="X20" s="33"/>
      <c r="Y20" s="33"/>
      <c r="Z20" s="33"/>
      <c r="AA20" s="33"/>
      <c r="AB20" s="32"/>
      <c r="AC20" s="24"/>
      <c r="AD20" s="24"/>
      <c r="AE20" s="101"/>
      <c r="AF20" s="10"/>
    </row>
    <row r="21" spans="1:32" ht="25.5" hidden="1" customHeight="1">
      <c r="A21" s="135" t="s">
        <v>212</v>
      </c>
      <c r="B21" s="131">
        <f>'ф.7.1'!B22</f>
        <v>0</v>
      </c>
      <c r="C21" s="76">
        <f>'ф.7.1'!D22/1.2</f>
        <v>0</v>
      </c>
      <c r="D21" s="221"/>
      <c r="E21" s="81">
        <f t="shared" si="2"/>
        <v>0</v>
      </c>
      <c r="F21" s="26"/>
      <c r="G21" s="221"/>
      <c r="H21" s="81">
        <f>'ф.7.1'!E22/1.2</f>
        <v>0</v>
      </c>
      <c r="I21" s="81"/>
      <c r="J21" s="81"/>
      <c r="K21" s="81"/>
      <c r="L21" s="81"/>
      <c r="M21" s="81">
        <f t="shared" si="3"/>
        <v>0</v>
      </c>
      <c r="N21" s="81">
        <f t="shared" si="4"/>
        <v>0</v>
      </c>
      <c r="O21" s="81">
        <f t="shared" si="5"/>
        <v>0</v>
      </c>
      <c r="P21" s="81"/>
      <c r="Q21" s="81"/>
      <c r="R21" s="34"/>
      <c r="S21" s="84"/>
      <c r="T21" s="34"/>
      <c r="U21" s="34"/>
      <c r="V21" s="34"/>
      <c r="W21" s="34"/>
      <c r="X21" s="33"/>
      <c r="Y21" s="33"/>
      <c r="Z21" s="33"/>
      <c r="AA21" s="33"/>
      <c r="AB21" s="32"/>
      <c r="AC21" s="24"/>
      <c r="AD21" s="24"/>
      <c r="AE21" s="101"/>
      <c r="AF21" s="10"/>
    </row>
    <row r="22" spans="1:32" ht="25.5" hidden="1" customHeight="1">
      <c r="A22" s="135" t="s">
        <v>213</v>
      </c>
      <c r="B22" s="131">
        <f>'ф.7.1'!B23</f>
        <v>0</v>
      </c>
      <c r="C22" s="76">
        <f>'ф.7.1'!D23/1.2</f>
        <v>0</v>
      </c>
      <c r="D22" s="221"/>
      <c r="E22" s="81">
        <f t="shared" si="2"/>
        <v>0</v>
      </c>
      <c r="F22" s="26"/>
      <c r="G22" s="81"/>
      <c r="H22" s="81">
        <f>'ф.7.1'!E23/1.2</f>
        <v>0</v>
      </c>
      <c r="I22" s="81"/>
      <c r="J22" s="81"/>
      <c r="K22" s="81"/>
      <c r="L22" s="81"/>
      <c r="M22" s="81">
        <f t="shared" si="3"/>
        <v>0</v>
      </c>
      <c r="N22" s="81">
        <f t="shared" si="4"/>
        <v>0</v>
      </c>
      <c r="O22" s="81">
        <f t="shared" si="5"/>
        <v>0</v>
      </c>
      <c r="P22" s="81"/>
      <c r="Q22" s="81"/>
      <c r="R22" s="34"/>
      <c r="S22" s="84"/>
      <c r="T22" s="34"/>
      <c r="U22" s="34"/>
      <c r="V22" s="34"/>
      <c r="W22" s="34"/>
      <c r="X22" s="33"/>
      <c r="Y22" s="33"/>
      <c r="Z22" s="33"/>
      <c r="AA22" s="33"/>
      <c r="AB22" s="32"/>
      <c r="AC22" s="24"/>
      <c r="AD22" s="24"/>
      <c r="AE22" s="101"/>
      <c r="AF22" s="10"/>
    </row>
    <row r="23" spans="1:32" ht="25.5" hidden="1" customHeight="1">
      <c r="A23" s="135" t="s">
        <v>234</v>
      </c>
      <c r="B23" s="131">
        <f>'ф.7.1'!B24</f>
        <v>0</v>
      </c>
      <c r="C23" s="76">
        <f>'ф.7.1'!D24/1.2</f>
        <v>0</v>
      </c>
      <c r="D23" s="221"/>
      <c r="E23" s="81">
        <f t="shared" si="2"/>
        <v>0</v>
      </c>
      <c r="F23" s="26"/>
      <c r="G23" s="81"/>
      <c r="H23" s="81">
        <f>'ф.7.1'!E24/1.2</f>
        <v>0</v>
      </c>
      <c r="I23" s="81"/>
      <c r="J23" s="81"/>
      <c r="K23" s="81"/>
      <c r="L23" s="81"/>
      <c r="M23" s="81">
        <f t="shared" si="3"/>
        <v>0</v>
      </c>
      <c r="N23" s="81">
        <f t="shared" si="4"/>
        <v>0</v>
      </c>
      <c r="O23" s="81">
        <f t="shared" si="5"/>
        <v>0</v>
      </c>
      <c r="P23" s="81"/>
      <c r="Q23" s="81"/>
      <c r="R23" s="34"/>
      <c r="S23" s="84"/>
      <c r="T23" s="34"/>
      <c r="U23" s="34"/>
      <c r="V23" s="34"/>
      <c r="W23" s="34"/>
      <c r="X23" s="33"/>
      <c r="Y23" s="33"/>
      <c r="Z23" s="33"/>
      <c r="AA23" s="33"/>
      <c r="AB23" s="32"/>
      <c r="AC23" s="24"/>
      <c r="AD23" s="24"/>
      <c r="AE23" s="101"/>
      <c r="AF23" s="10"/>
    </row>
    <row r="24" spans="1:32" ht="25.5" hidden="1" customHeight="1">
      <c r="A24" s="135" t="s">
        <v>235</v>
      </c>
      <c r="B24" s="131">
        <f>'ф.7.1'!B25</f>
        <v>0</v>
      </c>
      <c r="C24" s="76">
        <f>'ф.7.1'!D25/1.2</f>
        <v>0</v>
      </c>
      <c r="D24" s="221"/>
      <c r="E24" s="81">
        <f t="shared" si="2"/>
        <v>0</v>
      </c>
      <c r="F24" s="26"/>
      <c r="G24" s="81"/>
      <c r="H24" s="81">
        <f>'ф.7.1'!E25/1.2</f>
        <v>0</v>
      </c>
      <c r="I24" s="81"/>
      <c r="J24" s="81"/>
      <c r="K24" s="81"/>
      <c r="L24" s="81"/>
      <c r="M24" s="81">
        <f t="shared" si="3"/>
        <v>0</v>
      </c>
      <c r="N24" s="81">
        <f t="shared" si="4"/>
        <v>0</v>
      </c>
      <c r="O24" s="81">
        <f t="shared" si="5"/>
        <v>0</v>
      </c>
      <c r="P24" s="81"/>
      <c r="Q24" s="81"/>
      <c r="R24" s="34"/>
      <c r="S24" s="84"/>
      <c r="T24" s="34"/>
      <c r="U24" s="34"/>
      <c r="V24" s="34"/>
      <c r="W24" s="34"/>
      <c r="X24" s="33"/>
      <c r="Y24" s="33"/>
      <c r="Z24" s="33"/>
      <c r="AA24" s="33"/>
      <c r="AB24" s="32"/>
      <c r="AC24" s="24"/>
      <c r="AD24" s="24"/>
      <c r="AE24" s="101"/>
      <c r="AF24" s="10"/>
    </row>
    <row r="25" spans="1:32" ht="25.5" hidden="1" customHeight="1">
      <c r="A25" s="135" t="s">
        <v>236</v>
      </c>
      <c r="B25" s="131">
        <f>'ф.7.1'!B26</f>
        <v>0</v>
      </c>
      <c r="C25" s="76">
        <f>'ф.7.1'!D26/1.2</f>
        <v>0</v>
      </c>
      <c r="D25" s="221"/>
      <c r="E25" s="81">
        <f t="shared" si="2"/>
        <v>0</v>
      </c>
      <c r="F25" s="26"/>
      <c r="G25" s="81"/>
      <c r="H25" s="81">
        <f>'ф.7.1'!E26/1.2</f>
        <v>0</v>
      </c>
      <c r="I25" s="81"/>
      <c r="J25" s="81"/>
      <c r="K25" s="81"/>
      <c r="L25" s="81"/>
      <c r="M25" s="81">
        <f t="shared" si="3"/>
        <v>0</v>
      </c>
      <c r="N25" s="81">
        <f t="shared" si="4"/>
        <v>0</v>
      </c>
      <c r="O25" s="81">
        <f t="shared" si="5"/>
        <v>0</v>
      </c>
      <c r="P25" s="81"/>
      <c r="Q25" s="81"/>
      <c r="R25" s="34"/>
      <c r="S25" s="84"/>
      <c r="T25" s="34"/>
      <c r="U25" s="34"/>
      <c r="V25" s="34"/>
      <c r="W25" s="34"/>
      <c r="X25" s="33"/>
      <c r="Y25" s="33"/>
      <c r="Z25" s="33"/>
      <c r="AA25" s="33"/>
      <c r="AB25" s="32"/>
      <c r="AC25" s="24"/>
      <c r="AD25" s="24"/>
      <c r="AE25" s="101"/>
      <c r="AF25" s="10"/>
    </row>
    <row r="26" spans="1:32" ht="25.5" hidden="1" customHeight="1">
      <c r="A26" s="135" t="s">
        <v>237</v>
      </c>
      <c r="B26" s="131">
        <f>'ф.7.1'!B27</f>
        <v>0</v>
      </c>
      <c r="C26" s="76">
        <f>'ф.7.1'!D27/1.2</f>
        <v>0</v>
      </c>
      <c r="D26" s="221"/>
      <c r="E26" s="81">
        <f t="shared" si="2"/>
        <v>0</v>
      </c>
      <c r="F26" s="26"/>
      <c r="G26" s="81"/>
      <c r="H26" s="81">
        <f>'ф.7.1'!E27/1.2</f>
        <v>0</v>
      </c>
      <c r="I26" s="81"/>
      <c r="J26" s="81"/>
      <c r="K26" s="81"/>
      <c r="L26" s="81"/>
      <c r="M26" s="81">
        <f t="shared" si="3"/>
        <v>0</v>
      </c>
      <c r="N26" s="81">
        <f>I26-D26</f>
        <v>0</v>
      </c>
      <c r="O26" s="81">
        <f t="shared" si="5"/>
        <v>0</v>
      </c>
      <c r="P26" s="81"/>
      <c r="Q26" s="81"/>
      <c r="R26" s="34"/>
      <c r="S26" s="84"/>
      <c r="T26" s="34"/>
      <c r="U26" s="34"/>
      <c r="V26" s="34"/>
      <c r="W26" s="34"/>
      <c r="X26" s="33"/>
      <c r="Y26" s="33"/>
      <c r="Z26" s="33"/>
      <c r="AA26" s="33"/>
      <c r="AB26" s="32"/>
      <c r="AC26" s="24"/>
      <c r="AD26" s="24"/>
      <c r="AE26" s="101"/>
      <c r="AF26" s="10"/>
    </row>
    <row r="27" spans="1:32" ht="23.45" customHeight="1">
      <c r="A27" s="132" t="s">
        <v>73</v>
      </c>
      <c r="B27" s="137" t="s">
        <v>18</v>
      </c>
      <c r="C27" s="77">
        <f>C28+C29</f>
        <v>0</v>
      </c>
      <c r="D27" s="77">
        <f t="shared" ref="D27:Q27" si="6">D28+D29</f>
        <v>0</v>
      </c>
      <c r="E27" s="77">
        <f t="shared" si="6"/>
        <v>0</v>
      </c>
      <c r="F27" s="77">
        <f t="shared" si="6"/>
        <v>0</v>
      </c>
      <c r="G27" s="77">
        <f t="shared" si="6"/>
        <v>0</v>
      </c>
      <c r="H27" s="77">
        <f t="shared" si="6"/>
        <v>5.8638849999999999E-2</v>
      </c>
      <c r="I27" s="77">
        <f t="shared" si="6"/>
        <v>5.8638849999999999E-2</v>
      </c>
      <c r="J27" s="77">
        <f t="shared" si="6"/>
        <v>0</v>
      </c>
      <c r="K27" s="77">
        <f t="shared" si="6"/>
        <v>0</v>
      </c>
      <c r="L27" s="77">
        <f t="shared" si="6"/>
        <v>0</v>
      </c>
      <c r="M27" s="77">
        <f t="shared" si="6"/>
        <v>5.8638849999999999E-2</v>
      </c>
      <c r="N27" s="77">
        <f t="shared" si="6"/>
        <v>5.8638849999999999E-2</v>
      </c>
      <c r="O27" s="77">
        <f t="shared" si="6"/>
        <v>0</v>
      </c>
      <c r="P27" s="77">
        <f t="shared" si="6"/>
        <v>0</v>
      </c>
      <c r="Q27" s="77">
        <f t="shared" si="6"/>
        <v>0</v>
      </c>
      <c r="R27" s="34"/>
      <c r="S27" s="84"/>
      <c r="T27" s="84"/>
      <c r="U27" s="84"/>
      <c r="V27" s="34"/>
      <c r="W27" s="34"/>
      <c r="X27" s="33"/>
      <c r="Y27" s="33"/>
      <c r="Z27" s="33"/>
      <c r="AA27" s="33"/>
      <c r="AB27" s="31"/>
      <c r="AC27" s="25"/>
      <c r="AD27" s="25"/>
      <c r="AE27" s="101"/>
      <c r="AF27" s="10"/>
    </row>
    <row r="28" spans="1:32" ht="31.9" customHeight="1">
      <c r="A28" s="132" t="s">
        <v>75</v>
      </c>
      <c r="B28" s="138" t="s">
        <v>15</v>
      </c>
      <c r="C28" s="77">
        <f>'ф.7.1'!D29/1.2</f>
        <v>0</v>
      </c>
      <c r="D28" s="242">
        <v>0</v>
      </c>
      <c r="E28" s="242">
        <v>0</v>
      </c>
      <c r="F28" s="242">
        <v>0</v>
      </c>
      <c r="G28" s="77">
        <v>0</v>
      </c>
      <c r="H28" s="77">
        <f>'ф.7.1'!E29/1.2</f>
        <v>0</v>
      </c>
      <c r="I28" s="77">
        <v>0</v>
      </c>
      <c r="J28" s="77">
        <v>0</v>
      </c>
      <c r="K28" s="77">
        <v>0</v>
      </c>
      <c r="L28" s="77">
        <v>0</v>
      </c>
      <c r="M28" s="77">
        <f>H28-C28</f>
        <v>0</v>
      </c>
      <c r="N28" s="77">
        <v>0</v>
      </c>
      <c r="O28" s="77">
        <v>0</v>
      </c>
      <c r="P28" s="77">
        <v>0</v>
      </c>
      <c r="Q28" s="77">
        <v>0</v>
      </c>
      <c r="R28" s="34"/>
      <c r="S28" s="34"/>
      <c r="T28" s="34"/>
      <c r="U28" s="34"/>
      <c r="V28" s="34"/>
      <c r="W28" s="34"/>
      <c r="X28" s="33"/>
      <c r="Y28" s="33"/>
      <c r="Z28" s="33"/>
      <c r="AA28" s="33"/>
      <c r="AB28" s="31"/>
      <c r="AC28" s="25"/>
      <c r="AD28" s="25"/>
      <c r="AE28" s="101"/>
      <c r="AF28" s="10"/>
    </row>
    <row r="29" spans="1:32" ht="25.15" customHeight="1">
      <c r="A29" s="132" t="s">
        <v>25</v>
      </c>
      <c r="B29" s="137" t="s">
        <v>183</v>
      </c>
      <c r="C29" s="77">
        <f t="shared" ref="C29:Q29" si="7">SUM(C30:C31)</f>
        <v>0</v>
      </c>
      <c r="D29" s="77">
        <f t="shared" si="7"/>
        <v>0</v>
      </c>
      <c r="E29" s="77">
        <f t="shared" si="7"/>
        <v>0</v>
      </c>
      <c r="F29" s="77">
        <f t="shared" si="7"/>
        <v>0</v>
      </c>
      <c r="G29" s="77">
        <f t="shared" si="7"/>
        <v>0</v>
      </c>
      <c r="H29" s="77">
        <f t="shared" si="7"/>
        <v>5.8638849999999999E-2</v>
      </c>
      <c r="I29" s="77">
        <f t="shared" si="7"/>
        <v>5.8638849999999999E-2</v>
      </c>
      <c r="J29" s="77">
        <f t="shared" si="7"/>
        <v>0</v>
      </c>
      <c r="K29" s="77">
        <f t="shared" si="7"/>
        <v>0</v>
      </c>
      <c r="L29" s="77">
        <f t="shared" si="7"/>
        <v>0</v>
      </c>
      <c r="M29" s="77">
        <f>SUM(M30:M31)</f>
        <v>5.8638849999999999E-2</v>
      </c>
      <c r="N29" s="77">
        <f t="shared" si="7"/>
        <v>5.8638849999999999E-2</v>
      </c>
      <c r="O29" s="77">
        <f t="shared" si="7"/>
        <v>0</v>
      </c>
      <c r="P29" s="77">
        <f t="shared" si="7"/>
        <v>0</v>
      </c>
      <c r="Q29" s="77">
        <f t="shared" si="7"/>
        <v>0</v>
      </c>
      <c r="R29" s="34"/>
      <c r="S29" s="34"/>
      <c r="T29" s="34"/>
      <c r="U29" s="34"/>
      <c r="V29" s="34"/>
      <c r="W29" s="34"/>
      <c r="X29" s="33"/>
      <c r="Y29" s="33"/>
      <c r="Z29" s="33"/>
      <c r="AA29" s="33"/>
      <c r="AB29" s="31"/>
      <c r="AC29" s="25"/>
      <c r="AD29" s="25"/>
      <c r="AE29" s="101"/>
      <c r="AF29" s="10"/>
    </row>
    <row r="30" spans="1:32" ht="39.75" customHeight="1">
      <c r="A30" s="102">
        <v>1</v>
      </c>
      <c r="B30" s="124" t="str">
        <f>'ф.7.1'!B31</f>
        <v>Строительство ВЛЗ-10 кВ, КТП в Ульяновском районе, с.Луговое</v>
      </c>
      <c r="C30" s="76">
        <v>0</v>
      </c>
      <c r="D30" s="221">
        <v>0</v>
      </c>
      <c r="E30" s="81">
        <f>C30-D30</f>
        <v>0</v>
      </c>
      <c r="F30" s="26"/>
      <c r="G30" s="221"/>
      <c r="H30" s="81">
        <f>I30+J30+K30+L30</f>
        <v>5.8638849999999999E-2</v>
      </c>
      <c r="I30" s="81">
        <f>58.63885/1000</f>
        <v>5.8638849999999999E-2</v>
      </c>
      <c r="J30" s="81">
        <v>0</v>
      </c>
      <c r="K30" s="81"/>
      <c r="L30" s="81"/>
      <c r="M30" s="81">
        <f>H30-C30</f>
        <v>5.8638849999999999E-2</v>
      </c>
      <c r="N30" s="81">
        <f>I30-D30</f>
        <v>5.8638849999999999E-2</v>
      </c>
      <c r="O30" s="81">
        <f>J30-E30</f>
        <v>0</v>
      </c>
      <c r="P30" s="81">
        <f>K30-F30</f>
        <v>0</v>
      </c>
      <c r="Q30" s="81">
        <f>L30-G30</f>
        <v>0</v>
      </c>
      <c r="R30" s="34"/>
      <c r="S30" s="34"/>
      <c r="T30" s="34"/>
      <c r="U30" s="34"/>
      <c r="V30" s="34"/>
      <c r="W30" s="34"/>
      <c r="X30" s="33"/>
      <c r="Y30" s="33"/>
      <c r="Z30" s="33"/>
      <c r="AA30" s="33"/>
      <c r="AB30" s="32"/>
      <c r="AC30" s="24"/>
      <c r="AD30" s="24"/>
      <c r="AE30" s="101"/>
      <c r="AF30" s="10"/>
    </row>
    <row r="31" spans="1:32" ht="35.450000000000003" hidden="1" customHeight="1">
      <c r="A31" s="102">
        <v>2</v>
      </c>
      <c r="B31" s="124">
        <f>'ф.7.1'!B32</f>
        <v>0</v>
      </c>
      <c r="C31" s="76">
        <f>'ф.7.1'!D32/1.2</f>
        <v>0</v>
      </c>
      <c r="D31" s="221"/>
      <c r="E31" s="81">
        <f>C31-D31</f>
        <v>0</v>
      </c>
      <c r="F31" s="26"/>
      <c r="G31" s="81"/>
      <c r="H31" s="81">
        <f>'ф.7.1'!E32/1.2</f>
        <v>0</v>
      </c>
      <c r="I31" s="81"/>
      <c r="J31" s="81"/>
      <c r="K31" s="81"/>
      <c r="L31" s="81"/>
      <c r="M31" s="81">
        <f t="shared" ref="M31:O31" si="8">H31-C31</f>
        <v>0</v>
      </c>
      <c r="N31" s="81">
        <f t="shared" si="8"/>
        <v>0</v>
      </c>
      <c r="O31" s="81">
        <f t="shared" si="8"/>
        <v>0</v>
      </c>
      <c r="P31" s="81"/>
      <c r="Q31" s="81"/>
      <c r="R31" s="34"/>
      <c r="S31" s="34"/>
      <c r="T31" s="34"/>
      <c r="U31" s="34"/>
      <c r="V31" s="34"/>
      <c r="W31" s="34"/>
      <c r="X31" s="33"/>
      <c r="Y31" s="33"/>
      <c r="Z31" s="33"/>
      <c r="AA31" s="33"/>
      <c r="AB31" s="32"/>
      <c r="AC31" s="24"/>
      <c r="AD31" s="24"/>
      <c r="AE31" s="101"/>
      <c r="AF31" s="10"/>
    </row>
    <row r="32" spans="1:32" ht="24" customHeight="1">
      <c r="A32" s="132" t="s">
        <v>164</v>
      </c>
      <c r="B32" s="133" t="s">
        <v>154</v>
      </c>
      <c r="C32" s="77">
        <f>C33+C34+C37+C38+C44</f>
        <v>0</v>
      </c>
      <c r="D32" s="77">
        <f t="shared" ref="D32:P32" si="9">D33+D34+D37+D38+D44</f>
        <v>0</v>
      </c>
      <c r="E32" s="77">
        <f>E33+E34+E37+E38+E44</f>
        <v>0</v>
      </c>
      <c r="F32" s="77">
        <f t="shared" si="9"/>
        <v>0</v>
      </c>
      <c r="G32" s="77">
        <f t="shared" si="9"/>
        <v>0</v>
      </c>
      <c r="H32" s="77">
        <f t="shared" si="9"/>
        <v>1.3323656499999998</v>
      </c>
      <c r="I32" s="77">
        <f t="shared" si="9"/>
        <v>0.24936564999999999</v>
      </c>
      <c r="J32" s="77">
        <f t="shared" si="9"/>
        <v>0</v>
      </c>
      <c r="K32" s="77">
        <f t="shared" si="9"/>
        <v>0</v>
      </c>
      <c r="L32" s="77">
        <f t="shared" si="9"/>
        <v>1.083</v>
      </c>
      <c r="M32" s="77">
        <f>M33+M34+M37+M38+M44</f>
        <v>1.3323656499999998</v>
      </c>
      <c r="N32" s="77">
        <f t="shared" si="9"/>
        <v>0.24936564999999999</v>
      </c>
      <c r="O32" s="77">
        <f t="shared" si="9"/>
        <v>0</v>
      </c>
      <c r="P32" s="77">
        <f t="shared" si="9"/>
        <v>0</v>
      </c>
      <c r="Q32" s="77">
        <f>Q33+Q34+Q37+Q38+Q44</f>
        <v>1.083</v>
      </c>
      <c r="R32" s="77"/>
      <c r="S32" s="33"/>
      <c r="T32" s="34"/>
      <c r="U32" s="34"/>
      <c r="V32" s="34"/>
      <c r="W32" s="34"/>
      <c r="X32" s="33"/>
      <c r="Y32" s="33"/>
      <c r="Z32" s="33"/>
      <c r="AA32" s="33"/>
      <c r="AB32" s="32"/>
      <c r="AC32" s="24"/>
      <c r="AD32" s="24"/>
      <c r="AE32" s="101"/>
      <c r="AF32" s="10"/>
    </row>
    <row r="33" spans="1:32" ht="22.15" customHeight="1">
      <c r="A33" s="132" t="s">
        <v>184</v>
      </c>
      <c r="B33" s="137" t="str">
        <f>'ф.7.1'!B34</f>
        <v>Организация ИСУЭ</v>
      </c>
      <c r="C33" s="80">
        <v>0</v>
      </c>
      <c r="D33" s="81">
        <v>0</v>
      </c>
      <c r="E33" s="81">
        <f>C33-D33</f>
        <v>0</v>
      </c>
      <c r="F33" s="77"/>
      <c r="G33" s="77"/>
      <c r="H33" s="77">
        <f>I33+J33+K33+L33</f>
        <v>0.24936564999999999</v>
      </c>
      <c r="I33" s="81">
        <f>249.36565/1000</f>
        <v>0.24936564999999999</v>
      </c>
      <c r="J33" s="81">
        <v>0</v>
      </c>
      <c r="K33" s="76"/>
      <c r="L33" s="81"/>
      <c r="M33" s="77">
        <f>H33-C33</f>
        <v>0.24936564999999999</v>
      </c>
      <c r="N33" s="81">
        <f>I33-D33</f>
        <v>0.24936564999999999</v>
      </c>
      <c r="O33" s="81">
        <f>J33-E33</f>
        <v>0</v>
      </c>
      <c r="P33" s="81">
        <f>K33-F33</f>
        <v>0</v>
      </c>
      <c r="Q33" s="81">
        <f>L33-G33</f>
        <v>0</v>
      </c>
      <c r="R33" s="34"/>
      <c r="S33" s="34"/>
      <c r="T33" s="34"/>
      <c r="U33" s="34"/>
      <c r="V33" s="34"/>
      <c r="W33" s="34"/>
      <c r="X33" s="33"/>
      <c r="Y33" s="33"/>
      <c r="Z33" s="33"/>
      <c r="AA33" s="33"/>
      <c r="AB33" s="32"/>
      <c r="AC33" s="24"/>
      <c r="AD33" s="24"/>
      <c r="AE33" s="101"/>
      <c r="AF33" s="10"/>
    </row>
    <row r="34" spans="1:32" ht="24.75" customHeight="1">
      <c r="A34" s="132" t="s">
        <v>185</v>
      </c>
      <c r="B34" s="137" t="s">
        <v>179</v>
      </c>
      <c r="C34" s="80">
        <f t="shared" ref="C34:Q34" si="10">SUM(C35:C36)</f>
        <v>0</v>
      </c>
      <c r="D34" s="80">
        <f t="shared" si="10"/>
        <v>0</v>
      </c>
      <c r="E34" s="80">
        <f t="shared" si="10"/>
        <v>0</v>
      </c>
      <c r="F34" s="80">
        <f t="shared" si="10"/>
        <v>0</v>
      </c>
      <c r="G34" s="80">
        <f t="shared" si="10"/>
        <v>0</v>
      </c>
      <c r="H34" s="80">
        <f t="shared" si="10"/>
        <v>1.083</v>
      </c>
      <c r="I34" s="80">
        <f t="shared" si="10"/>
        <v>0</v>
      </c>
      <c r="J34" s="80">
        <f t="shared" si="10"/>
        <v>0</v>
      </c>
      <c r="K34" s="80">
        <f t="shared" si="10"/>
        <v>0</v>
      </c>
      <c r="L34" s="80">
        <f t="shared" si="10"/>
        <v>1.083</v>
      </c>
      <c r="M34" s="80">
        <f t="shared" si="10"/>
        <v>1.083</v>
      </c>
      <c r="N34" s="80">
        <f t="shared" si="10"/>
        <v>0</v>
      </c>
      <c r="O34" s="80">
        <f t="shared" si="10"/>
        <v>0</v>
      </c>
      <c r="P34" s="80">
        <f t="shared" si="10"/>
        <v>0</v>
      </c>
      <c r="Q34" s="80">
        <f t="shared" si="10"/>
        <v>1.083</v>
      </c>
      <c r="R34" s="34"/>
      <c r="S34" s="34"/>
      <c r="T34" s="34"/>
      <c r="U34" s="34"/>
      <c r="V34" s="34"/>
      <c r="W34" s="34"/>
      <c r="X34" s="33"/>
      <c r="Y34" s="33"/>
      <c r="Z34" s="33"/>
      <c r="AA34" s="33"/>
      <c r="AB34" s="32"/>
      <c r="AC34" s="24"/>
      <c r="AD34" s="24"/>
      <c r="AE34" s="101"/>
      <c r="AF34" s="10"/>
    </row>
    <row r="35" spans="1:32" ht="36.6" customHeight="1">
      <c r="A35" s="134" t="s">
        <v>203</v>
      </c>
      <c r="B35" s="131" t="str">
        <f>'ф.7.1'!B36</f>
        <v xml:space="preserve">Сервер с операционной системой </v>
      </c>
      <c r="C35" s="76">
        <v>0</v>
      </c>
      <c r="D35" s="26"/>
      <c r="E35" s="26"/>
      <c r="F35" s="26"/>
      <c r="G35" s="81">
        <f>C35</f>
        <v>0</v>
      </c>
      <c r="H35" s="81">
        <f>I35+K35+J35+L35</f>
        <v>1.083</v>
      </c>
      <c r="I35" s="81"/>
      <c r="J35" s="81"/>
      <c r="K35" s="81"/>
      <c r="L35" s="81">
        <f>1083/1000</f>
        <v>1.083</v>
      </c>
      <c r="M35" s="81">
        <f>H35-C35</f>
        <v>1.083</v>
      </c>
      <c r="N35" s="81">
        <f>I35-D35</f>
        <v>0</v>
      </c>
      <c r="O35" s="81">
        <f>J35-E35</f>
        <v>0</v>
      </c>
      <c r="P35" s="81">
        <f>K35-F35</f>
        <v>0</v>
      </c>
      <c r="Q35" s="81">
        <f>L35-G35</f>
        <v>1.083</v>
      </c>
      <c r="R35" s="34"/>
      <c r="S35" s="34"/>
      <c r="T35" s="34"/>
      <c r="U35" s="34"/>
      <c r="V35" s="34"/>
      <c r="W35" s="34"/>
      <c r="X35" s="33"/>
      <c r="Y35" s="33"/>
      <c r="Z35" s="33"/>
      <c r="AA35" s="33"/>
      <c r="AB35" s="32"/>
      <c r="AC35" s="24"/>
      <c r="AD35" s="24"/>
      <c r="AE35" s="101"/>
      <c r="AF35" s="10"/>
    </row>
    <row r="36" spans="1:32" ht="33" hidden="1" customHeight="1">
      <c r="A36" s="134" t="s">
        <v>204</v>
      </c>
      <c r="B36" s="129"/>
      <c r="C36" s="76">
        <f>'ф.7.1'!D37/1.2</f>
        <v>0</v>
      </c>
      <c r="D36" s="26"/>
      <c r="E36" s="26"/>
      <c r="F36" s="26"/>
      <c r="G36" s="81"/>
      <c r="H36" s="81">
        <f>'ф.7.1'!E37/1.2</f>
        <v>0</v>
      </c>
      <c r="I36" s="81"/>
      <c r="J36" s="81"/>
      <c r="K36" s="81"/>
      <c r="L36" s="81"/>
      <c r="M36" s="81">
        <f>H36-C36</f>
        <v>0</v>
      </c>
      <c r="N36" s="81"/>
      <c r="O36" s="81"/>
      <c r="P36" s="81"/>
      <c r="Q36" s="81"/>
      <c r="R36" s="34"/>
      <c r="S36" s="34"/>
      <c r="T36" s="34"/>
      <c r="U36" s="34"/>
      <c r="V36" s="34"/>
      <c r="W36" s="34"/>
      <c r="X36" s="33"/>
      <c r="Y36" s="33"/>
      <c r="Z36" s="33"/>
      <c r="AA36" s="33"/>
      <c r="AB36" s="32"/>
      <c r="AC36" s="24"/>
      <c r="AD36" s="24"/>
      <c r="AE36" s="101"/>
      <c r="AF36" s="10"/>
    </row>
    <row r="37" spans="1:32" ht="19.899999999999999" customHeight="1">
      <c r="A37" s="132" t="s">
        <v>186</v>
      </c>
      <c r="B37" s="136" t="s">
        <v>180</v>
      </c>
      <c r="C37" s="80">
        <f>'ф.7.1'!D42</f>
        <v>0</v>
      </c>
      <c r="D37" s="242">
        <v>0</v>
      </c>
      <c r="E37" s="242">
        <v>0</v>
      </c>
      <c r="F37" s="242">
        <v>0</v>
      </c>
      <c r="G37" s="77">
        <v>0</v>
      </c>
      <c r="H37" s="77">
        <f>'ф.7.1'!E42</f>
        <v>0</v>
      </c>
      <c r="I37" s="77">
        <v>0</v>
      </c>
      <c r="J37" s="77">
        <v>0</v>
      </c>
      <c r="K37" s="77">
        <v>0</v>
      </c>
      <c r="L37" s="77">
        <v>0</v>
      </c>
      <c r="M37" s="77">
        <f>H37-C37</f>
        <v>0</v>
      </c>
      <c r="N37" s="77">
        <v>0</v>
      </c>
      <c r="O37" s="77">
        <v>0</v>
      </c>
      <c r="P37" s="77">
        <v>0</v>
      </c>
      <c r="Q37" s="77">
        <v>0</v>
      </c>
      <c r="R37" s="243"/>
      <c r="S37" s="243"/>
      <c r="T37" s="133"/>
      <c r="U37" s="133"/>
      <c r="V37" s="133"/>
      <c r="W37" s="34"/>
      <c r="X37" s="33"/>
      <c r="Y37" s="33"/>
      <c r="Z37" s="33"/>
      <c r="AA37" s="33"/>
      <c r="AB37" s="32"/>
      <c r="AC37" s="24"/>
      <c r="AD37" s="24"/>
      <c r="AE37" s="101"/>
      <c r="AF37" s="10"/>
    </row>
    <row r="38" spans="1:32" ht="24" customHeight="1">
      <c r="A38" s="132" t="s">
        <v>187</v>
      </c>
      <c r="B38" s="137" t="s">
        <v>181</v>
      </c>
      <c r="C38" s="80">
        <f>SUM(C39:C43)</f>
        <v>0</v>
      </c>
      <c r="D38" s="80">
        <f t="shared" ref="D38:Q38" si="11">SUM(D39:D43)</f>
        <v>0</v>
      </c>
      <c r="E38" s="80">
        <f t="shared" si="11"/>
        <v>0</v>
      </c>
      <c r="F38" s="80">
        <f t="shared" si="11"/>
        <v>0</v>
      </c>
      <c r="G38" s="80">
        <f t="shared" si="11"/>
        <v>0</v>
      </c>
      <c r="H38" s="80">
        <f t="shared" si="11"/>
        <v>0</v>
      </c>
      <c r="I38" s="80">
        <f>SUM(I39:I43)</f>
        <v>0</v>
      </c>
      <c r="J38" s="80">
        <f t="shared" si="11"/>
        <v>0</v>
      </c>
      <c r="K38" s="80">
        <f t="shared" si="11"/>
        <v>0</v>
      </c>
      <c r="L38" s="80">
        <f>SUM(L39:L43)</f>
        <v>0</v>
      </c>
      <c r="M38" s="80">
        <f t="shared" si="11"/>
        <v>0</v>
      </c>
      <c r="N38" s="80">
        <f t="shared" si="11"/>
        <v>0</v>
      </c>
      <c r="O38" s="80">
        <f t="shared" si="11"/>
        <v>0</v>
      </c>
      <c r="P38" s="80">
        <f t="shared" si="11"/>
        <v>0</v>
      </c>
      <c r="Q38" s="80">
        <f t="shared" si="11"/>
        <v>0</v>
      </c>
      <c r="R38" s="34"/>
      <c r="S38" s="33"/>
      <c r="T38" s="34"/>
      <c r="U38" s="34"/>
      <c r="V38" s="34"/>
      <c r="W38" s="34"/>
      <c r="X38" s="33"/>
      <c r="Y38" s="33"/>
      <c r="Z38" s="33"/>
      <c r="AA38" s="33"/>
      <c r="AB38" s="32"/>
      <c r="AC38" s="24"/>
      <c r="AD38" s="24"/>
      <c r="AE38" s="101"/>
      <c r="AF38" s="10"/>
    </row>
    <row r="39" spans="1:32" ht="21" customHeight="1">
      <c r="A39" s="134" t="s">
        <v>201</v>
      </c>
      <c r="B39" s="222" t="str">
        <f>'ф.7.1'!B44</f>
        <v>Легковой автомобиль класса В</v>
      </c>
      <c r="C39" s="76">
        <v>0</v>
      </c>
      <c r="D39" s="26"/>
      <c r="E39" s="26"/>
      <c r="F39" s="26"/>
      <c r="G39" s="81">
        <f>C39</f>
        <v>0</v>
      </c>
      <c r="H39" s="81">
        <f>I39+J39+K39+L39</f>
        <v>0</v>
      </c>
      <c r="I39" s="81"/>
      <c r="J39" s="81"/>
      <c r="K39" s="81"/>
      <c r="L39" s="72">
        <v>0</v>
      </c>
      <c r="M39" s="81">
        <f>H39-C39</f>
        <v>0</v>
      </c>
      <c r="N39" s="81"/>
      <c r="O39" s="81"/>
      <c r="P39" s="81"/>
      <c r="Q39" s="81">
        <f>L39-G39</f>
        <v>0</v>
      </c>
      <c r="R39" s="34"/>
      <c r="S39" s="33"/>
      <c r="T39" s="34"/>
      <c r="U39" s="34"/>
      <c r="V39" s="34"/>
      <c r="W39" s="34"/>
      <c r="X39" s="33"/>
      <c r="Y39" s="33"/>
      <c r="Z39" s="33"/>
      <c r="AA39" s="33"/>
      <c r="AB39" s="32"/>
      <c r="AC39" s="24"/>
      <c r="AD39" s="24"/>
      <c r="AE39" s="101"/>
      <c r="AF39" s="10"/>
    </row>
    <row r="40" spans="1:32" ht="21" customHeight="1">
      <c r="A40" s="134" t="s">
        <v>202</v>
      </c>
      <c r="B40" s="222" t="str">
        <f>'ф.7.1'!B45</f>
        <v>Легковой автомобиль класса С</v>
      </c>
      <c r="C40" s="76">
        <v>0</v>
      </c>
      <c r="D40" s="26"/>
      <c r="E40" s="26"/>
      <c r="F40" s="26"/>
      <c r="G40" s="81">
        <f>C40</f>
        <v>0</v>
      </c>
      <c r="H40" s="81">
        <f t="shared" ref="H40:H43" si="12">I40+J40+K40+L40</f>
        <v>0</v>
      </c>
      <c r="I40" s="81"/>
      <c r="J40" s="81"/>
      <c r="K40" s="81"/>
      <c r="L40" s="72">
        <v>0</v>
      </c>
      <c r="M40" s="81">
        <f>H40-C40</f>
        <v>0</v>
      </c>
      <c r="N40" s="81"/>
      <c r="O40" s="81"/>
      <c r="P40" s="81"/>
      <c r="Q40" s="81">
        <f>L40-G40</f>
        <v>0</v>
      </c>
      <c r="R40" s="34"/>
      <c r="S40" s="33"/>
      <c r="T40" s="34"/>
      <c r="U40" s="34"/>
      <c r="V40" s="34"/>
      <c r="W40" s="34"/>
      <c r="X40" s="33"/>
      <c r="Y40" s="33"/>
      <c r="Z40" s="33"/>
      <c r="AA40" s="33"/>
      <c r="AB40" s="32"/>
      <c r="AC40" s="24"/>
      <c r="AD40" s="24"/>
      <c r="AE40" s="101"/>
      <c r="AF40" s="10"/>
    </row>
    <row r="41" spans="1:32" ht="21" customHeight="1">
      <c r="A41" s="134" t="s">
        <v>228</v>
      </c>
      <c r="B41" s="222" t="str">
        <f>'ф.7.1'!B46</f>
        <v>Грузопассажирский автомобиль УАЗ 390995</v>
      </c>
      <c r="C41" s="76">
        <v>0</v>
      </c>
      <c r="D41" s="26"/>
      <c r="E41" s="26"/>
      <c r="F41" s="26"/>
      <c r="G41" s="81">
        <f>C41</f>
        <v>0</v>
      </c>
      <c r="H41" s="81">
        <f t="shared" si="12"/>
        <v>0</v>
      </c>
      <c r="I41" s="81"/>
      <c r="J41" s="81"/>
      <c r="K41" s="81"/>
      <c r="L41" s="72">
        <v>0</v>
      </c>
      <c r="M41" s="81">
        <f>H41-C41</f>
        <v>0</v>
      </c>
      <c r="N41" s="81"/>
      <c r="O41" s="81"/>
      <c r="P41" s="81"/>
      <c r="Q41" s="81">
        <f>M41</f>
        <v>0</v>
      </c>
      <c r="R41" s="34"/>
      <c r="S41" s="33"/>
      <c r="T41" s="34"/>
      <c r="U41" s="34"/>
      <c r="V41" s="34"/>
      <c r="W41" s="34"/>
      <c r="X41" s="33"/>
      <c r="Y41" s="33"/>
      <c r="Z41" s="33"/>
      <c r="AA41" s="33"/>
      <c r="AB41" s="32"/>
      <c r="AC41" s="24"/>
      <c r="AD41" s="24"/>
      <c r="AE41" s="101"/>
      <c r="AF41" s="10"/>
    </row>
    <row r="42" spans="1:32" ht="21" customHeight="1">
      <c r="A42" s="134" t="s">
        <v>229</v>
      </c>
      <c r="B42" s="222" t="str">
        <f>'ф.7.1'!B47</f>
        <v>Грузопассажирский автомобиль УАЗ 390945</v>
      </c>
      <c r="C42" s="76">
        <v>0</v>
      </c>
      <c r="D42" s="26"/>
      <c r="E42" s="26"/>
      <c r="F42" s="26"/>
      <c r="G42" s="81">
        <f>C42</f>
        <v>0</v>
      </c>
      <c r="H42" s="81">
        <f t="shared" si="12"/>
        <v>0</v>
      </c>
      <c r="I42" s="81"/>
      <c r="J42" s="81"/>
      <c r="K42" s="81"/>
      <c r="L42" s="72">
        <v>0</v>
      </c>
      <c r="M42" s="81">
        <f>H42-C42</f>
        <v>0</v>
      </c>
      <c r="N42" s="81"/>
      <c r="O42" s="81"/>
      <c r="P42" s="81"/>
      <c r="Q42" s="81">
        <f>M42</f>
        <v>0</v>
      </c>
      <c r="R42" s="34"/>
      <c r="S42" s="33"/>
      <c r="T42" s="34"/>
      <c r="U42" s="34"/>
      <c r="V42" s="34"/>
      <c r="W42" s="34"/>
      <c r="X42" s="33"/>
      <c r="Y42" s="33"/>
      <c r="Z42" s="33"/>
      <c r="AA42" s="33"/>
      <c r="AB42" s="32"/>
      <c r="AC42" s="24"/>
      <c r="AD42" s="24"/>
      <c r="AE42" s="101"/>
      <c r="AF42" s="10"/>
    </row>
    <row r="43" spans="1:32" ht="22.15" customHeight="1">
      <c r="A43" s="134" t="s">
        <v>230</v>
      </c>
      <c r="B43" s="222" t="str">
        <f>'ф.7.1'!B48</f>
        <v xml:space="preserve">Автоподъемник Чайка-Socage T318 на базе ГАЗ Next, 4x2 </v>
      </c>
      <c r="C43" s="76">
        <v>0</v>
      </c>
      <c r="D43" s="26"/>
      <c r="E43" s="26"/>
      <c r="F43" s="26"/>
      <c r="G43" s="81">
        <f>C43</f>
        <v>0</v>
      </c>
      <c r="H43" s="81">
        <f t="shared" si="12"/>
        <v>0</v>
      </c>
      <c r="I43" s="81"/>
      <c r="J43" s="81"/>
      <c r="K43" s="81"/>
      <c r="L43" s="72">
        <v>0</v>
      </c>
      <c r="M43" s="81">
        <f>H43-C43</f>
        <v>0</v>
      </c>
      <c r="N43" s="81"/>
      <c r="O43" s="81"/>
      <c r="P43" s="81"/>
      <c r="Q43" s="81">
        <f>M43</f>
        <v>0</v>
      </c>
      <c r="R43" s="34"/>
      <c r="S43" s="34"/>
      <c r="T43" s="34"/>
      <c r="U43" s="34"/>
      <c r="V43" s="34"/>
      <c r="W43" s="34"/>
      <c r="X43" s="33"/>
      <c r="Y43" s="33"/>
      <c r="Z43" s="33"/>
      <c r="AA43" s="33"/>
      <c r="AB43" s="32"/>
      <c r="AC43" s="24"/>
      <c r="AD43" s="24"/>
      <c r="AE43" s="101"/>
      <c r="AF43" s="10"/>
    </row>
    <row r="44" spans="1:32" ht="19.149999999999999" customHeight="1">
      <c r="A44" s="132" t="s">
        <v>188</v>
      </c>
      <c r="B44" s="136" t="s">
        <v>155</v>
      </c>
      <c r="C44" s="80">
        <f>SUM(C45:C46)</f>
        <v>0</v>
      </c>
      <c r="D44" s="80">
        <f t="shared" ref="D44:Q44" si="13">SUM(D45:D46)</f>
        <v>0</v>
      </c>
      <c r="E44" s="80">
        <f t="shared" si="13"/>
        <v>0</v>
      </c>
      <c r="F44" s="80">
        <f t="shared" si="13"/>
        <v>0</v>
      </c>
      <c r="G44" s="80">
        <f t="shared" si="13"/>
        <v>0</v>
      </c>
      <c r="H44" s="80">
        <f t="shared" si="13"/>
        <v>0</v>
      </c>
      <c r="I44" s="80">
        <f t="shared" si="13"/>
        <v>0</v>
      </c>
      <c r="J44" s="80">
        <f t="shared" si="13"/>
        <v>0</v>
      </c>
      <c r="K44" s="80">
        <f t="shared" si="13"/>
        <v>0</v>
      </c>
      <c r="L44" s="80">
        <f t="shared" si="13"/>
        <v>0</v>
      </c>
      <c r="M44" s="80">
        <f t="shared" si="13"/>
        <v>0</v>
      </c>
      <c r="N44" s="80">
        <f t="shared" si="13"/>
        <v>0</v>
      </c>
      <c r="O44" s="80">
        <f t="shared" si="13"/>
        <v>0</v>
      </c>
      <c r="P44" s="80">
        <f t="shared" si="13"/>
        <v>0</v>
      </c>
      <c r="Q44" s="80">
        <f t="shared" si="13"/>
        <v>0</v>
      </c>
      <c r="R44" s="52"/>
      <c r="S44" s="34"/>
      <c r="T44" s="34"/>
      <c r="U44" s="34"/>
      <c r="V44" s="34"/>
      <c r="W44" s="34"/>
      <c r="X44" s="33"/>
      <c r="Y44" s="33"/>
      <c r="Z44" s="33"/>
      <c r="AA44" s="33"/>
      <c r="AB44" s="32"/>
      <c r="AC44" s="24"/>
      <c r="AD44" s="24"/>
      <c r="AE44" s="101"/>
      <c r="AF44" s="10"/>
    </row>
    <row r="45" spans="1:32" s="38" customFormat="1" ht="24" hidden="1" customHeight="1">
      <c r="A45" s="135" t="s">
        <v>205</v>
      </c>
      <c r="B45" s="222"/>
      <c r="C45" s="76"/>
      <c r="D45" s="51"/>
      <c r="E45" s="51"/>
      <c r="F45" s="51"/>
      <c r="G45" s="81">
        <f>C45</f>
        <v>0</v>
      </c>
      <c r="H45" s="82">
        <f>'ф.7.1'!E50/1.2</f>
        <v>0</v>
      </c>
      <c r="I45" s="82"/>
      <c r="J45" s="82"/>
      <c r="K45" s="82"/>
      <c r="L45" s="81">
        <f>H45</f>
        <v>0</v>
      </c>
      <c r="M45" s="81">
        <f>C45-H45</f>
        <v>0</v>
      </c>
      <c r="N45" s="82"/>
      <c r="O45" s="82"/>
      <c r="P45" s="82"/>
      <c r="Q45" s="81">
        <f>G45-L45</f>
        <v>0</v>
      </c>
      <c r="R45" s="53"/>
      <c r="S45" s="47"/>
      <c r="T45" s="46"/>
      <c r="U45" s="47"/>
      <c r="V45" s="47"/>
      <c r="W45" s="54"/>
      <c r="X45" s="54"/>
      <c r="Y45" s="54"/>
      <c r="Z45" s="54"/>
      <c r="AA45" s="54"/>
      <c r="AB45" s="54"/>
      <c r="AC45" s="54"/>
      <c r="AD45" s="54"/>
      <c r="AE45" s="103"/>
    </row>
    <row r="46" spans="1:32" s="38" customFormat="1" ht="24" hidden="1" customHeight="1" thickBot="1">
      <c r="A46" s="143" t="s">
        <v>206</v>
      </c>
      <c r="B46" s="144">
        <f>'ф.7.1'!B51</f>
        <v>0</v>
      </c>
      <c r="C46" s="104">
        <f>'ф.7.1'!D51/1.2</f>
        <v>0</v>
      </c>
      <c r="D46" s="105"/>
      <c r="E46" s="105"/>
      <c r="F46" s="105"/>
      <c r="G46" s="106"/>
      <c r="H46" s="107">
        <f>'ф.7.1'!E51/1.2</f>
        <v>0</v>
      </c>
      <c r="I46" s="107"/>
      <c r="J46" s="107"/>
      <c r="K46" s="107"/>
      <c r="L46" s="106"/>
      <c r="M46" s="106">
        <f>H46-C46</f>
        <v>0</v>
      </c>
      <c r="N46" s="107"/>
      <c r="O46" s="107"/>
      <c r="P46" s="107"/>
      <c r="Q46" s="106"/>
      <c r="R46" s="108"/>
      <c r="S46" s="109"/>
      <c r="T46" s="110"/>
      <c r="U46" s="109"/>
      <c r="V46" s="109"/>
      <c r="W46" s="111"/>
      <c r="X46" s="111"/>
      <c r="Y46" s="111"/>
      <c r="Z46" s="111"/>
      <c r="AA46" s="111"/>
      <c r="AB46" s="111"/>
      <c r="AC46" s="111"/>
      <c r="AD46" s="111"/>
      <c r="AE46" s="112"/>
    </row>
    <row r="47" spans="1:32" ht="11.25" customHeight="1"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32" ht="19.149999999999999" customHeight="1">
      <c r="C48" s="27" t="s">
        <v>232</v>
      </c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38"/>
      <c r="O48" s="27"/>
      <c r="P48" s="23"/>
      <c r="R48" s="23"/>
      <c r="S48" s="27" t="s">
        <v>233</v>
      </c>
      <c r="T48" s="27"/>
      <c r="V48" s="27"/>
      <c r="W48" s="27"/>
      <c r="X48" s="27"/>
      <c r="Y48" s="23"/>
      <c r="Z48" s="23"/>
      <c r="AA48" s="23"/>
      <c r="AB48" s="23"/>
      <c r="AC48" s="23"/>
      <c r="AD48" s="23"/>
      <c r="AE48" s="23"/>
    </row>
    <row r="49" spans="2:24" ht="20.45" customHeight="1">
      <c r="C49" s="27" t="s">
        <v>157</v>
      </c>
      <c r="D49" s="27"/>
      <c r="E49" s="27"/>
      <c r="F49" s="27"/>
      <c r="G49" s="27"/>
      <c r="H49" s="27"/>
      <c r="I49" s="27"/>
      <c r="J49" s="27"/>
      <c r="K49" s="38"/>
      <c r="L49" s="27"/>
      <c r="M49" s="23"/>
      <c r="N49" s="27"/>
      <c r="O49" s="23"/>
      <c r="Q49" s="8"/>
      <c r="R49" s="8"/>
      <c r="S49" s="27" t="s">
        <v>158</v>
      </c>
      <c r="T49" s="8"/>
      <c r="U49" s="8"/>
      <c r="V49" s="8"/>
    </row>
    <row r="50" spans="2:24" ht="20.45" customHeight="1">
      <c r="C50" s="27" t="str">
        <f>'ф.7.1'!C55</f>
        <v>Заместитель генерального директора по логистике и транспорту</v>
      </c>
      <c r="D50" s="27"/>
      <c r="E50" s="8"/>
      <c r="F50" s="27"/>
      <c r="G50" s="27"/>
      <c r="H50" s="27"/>
      <c r="I50" s="27"/>
      <c r="J50" s="27"/>
      <c r="K50" s="27"/>
      <c r="L50" s="27"/>
      <c r="M50" s="27"/>
      <c r="N50" s="38"/>
      <c r="O50" s="27"/>
      <c r="P50" s="38"/>
      <c r="Q50" s="27"/>
      <c r="R50" s="38"/>
      <c r="S50" s="27" t="str">
        <f>'ф.7.1'!R55</f>
        <v>К.Н. Свешников</v>
      </c>
      <c r="T50" s="8"/>
      <c r="U50" s="8"/>
      <c r="V50" s="8"/>
      <c r="W50" s="27"/>
      <c r="X50" s="27"/>
    </row>
    <row r="51" spans="2:24" ht="25.15" customHeight="1">
      <c r="C51" s="27" t="str">
        <f>'ф.7.1'!C56</f>
        <v>Начальник ОРС</v>
      </c>
      <c r="D51" s="27"/>
      <c r="E51" s="8"/>
      <c r="F51" s="27"/>
      <c r="G51" s="27"/>
      <c r="H51" s="27"/>
      <c r="I51" s="27"/>
      <c r="J51" s="27"/>
      <c r="K51" s="27"/>
      <c r="L51" s="27"/>
      <c r="M51" s="27"/>
      <c r="N51" s="38"/>
      <c r="O51" s="27"/>
      <c r="P51" s="38"/>
      <c r="Q51" s="27"/>
      <c r="R51" s="38"/>
      <c r="S51" s="27" t="str">
        <f>'ф.7.1'!R56</f>
        <v>Ф.М. Валиахметов</v>
      </c>
      <c r="T51" s="8"/>
      <c r="U51" s="8"/>
      <c r="V51" s="8"/>
      <c r="W51" s="27"/>
      <c r="X51" s="27"/>
    </row>
    <row r="52" spans="2:24" ht="20.45" customHeight="1">
      <c r="C52" s="27" t="str">
        <f>'ф.7.1'!C57</f>
        <v>Начальник  УТЭ</v>
      </c>
      <c r="D52" s="27"/>
      <c r="E52" s="8"/>
      <c r="F52" s="27"/>
      <c r="G52" s="27"/>
      <c r="H52" s="27"/>
      <c r="I52" s="27"/>
      <c r="J52" s="27"/>
      <c r="K52" s="27"/>
      <c r="L52" s="27"/>
      <c r="M52" s="27"/>
      <c r="N52" s="38"/>
      <c r="O52" s="27"/>
      <c r="P52" s="38"/>
      <c r="Q52" s="27"/>
      <c r="R52" s="38"/>
      <c r="S52" s="27" t="str">
        <f>'ф.7.1'!R57</f>
        <v>И.Г. Самойлов</v>
      </c>
      <c r="T52" s="8"/>
      <c r="U52" s="8"/>
      <c r="V52" s="8"/>
      <c r="W52" s="27"/>
      <c r="X52" s="27"/>
    </row>
    <row r="53" spans="2:24" ht="20.45" customHeight="1">
      <c r="C53" s="27" t="s">
        <v>241</v>
      </c>
      <c r="D53" s="27"/>
      <c r="E53" s="8"/>
      <c r="F53" s="27"/>
      <c r="G53" s="27"/>
      <c r="H53" s="27"/>
      <c r="I53" s="27"/>
      <c r="J53" s="27"/>
      <c r="K53" s="27"/>
      <c r="L53" s="27"/>
      <c r="M53" s="27"/>
      <c r="N53" s="38"/>
      <c r="O53" s="27"/>
      <c r="P53" s="38"/>
      <c r="Q53" s="27"/>
      <c r="R53" s="38"/>
      <c r="S53" s="27" t="s">
        <v>242</v>
      </c>
      <c r="T53" s="8"/>
      <c r="U53" s="8"/>
      <c r="V53" s="8"/>
      <c r="W53" s="27"/>
      <c r="X53" s="27"/>
    </row>
    <row r="54" spans="2:24">
      <c r="B54" s="38" t="s">
        <v>178</v>
      </c>
    </row>
    <row r="55" spans="2:24">
      <c r="B55" s="38" t="s">
        <v>210</v>
      </c>
    </row>
  </sheetData>
  <mergeCells count="24">
    <mergeCell ref="AC1:AE1"/>
    <mergeCell ref="AC2:AE2"/>
    <mergeCell ref="AC3:AE3"/>
    <mergeCell ref="AA9:AE9"/>
    <mergeCell ref="AA8:AE8"/>
    <mergeCell ref="A5:AE5"/>
    <mergeCell ref="AC7:AE7"/>
    <mergeCell ref="A6:AC6"/>
    <mergeCell ref="M13:Q13"/>
    <mergeCell ref="R13:AE13"/>
    <mergeCell ref="AA10:AE10"/>
    <mergeCell ref="A13:A15"/>
    <mergeCell ref="B13:B15"/>
    <mergeCell ref="C14:C15"/>
    <mergeCell ref="Z14:AD14"/>
    <mergeCell ref="D14:G14"/>
    <mergeCell ref="C13:G13"/>
    <mergeCell ref="H13:L13"/>
    <mergeCell ref="V14:Y14"/>
    <mergeCell ref="I14:L14"/>
    <mergeCell ref="H14:H15"/>
    <mergeCell ref="M14:M15"/>
    <mergeCell ref="N14:Q14"/>
    <mergeCell ref="R14:U14"/>
  </mergeCells>
  <pageMargins left="0.15748031496062992" right="0.15748031496062992" top="0.39370078740157483" bottom="0.15748031496062992" header="0.39370078740157483" footer="0.15748031496062992"/>
  <pageSetup paperSize="9" scale="53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M48"/>
  <sheetViews>
    <sheetView view="pageBreakPreview" topLeftCell="A28" zoomScaleNormal="100" zoomScaleSheetLayoutView="100" workbookViewId="0">
      <selection activeCell="H45" sqref="H45:H46"/>
    </sheetView>
  </sheetViews>
  <sheetFormatPr defaultColWidth="0.85546875" defaultRowHeight="11.25"/>
  <cols>
    <col min="1" max="1" width="8.85546875" style="1" customWidth="1"/>
    <col min="2" max="2" width="42.7109375" style="1" customWidth="1"/>
    <col min="3" max="3" width="9" style="1" customWidth="1"/>
    <col min="4" max="4" width="8.85546875" style="1" customWidth="1"/>
    <col min="5" max="5" width="8" style="1" customWidth="1"/>
    <col min="6" max="8" width="8.42578125" style="1" customWidth="1"/>
    <col min="9" max="10" width="8.28515625" style="1" customWidth="1"/>
    <col min="11" max="11" width="7.7109375" style="1" customWidth="1"/>
    <col min="12" max="12" width="8.42578125" style="1" customWidth="1"/>
    <col min="13" max="13" width="82.140625" style="1" customWidth="1"/>
    <col min="14" max="16384" width="0.85546875" style="1"/>
  </cols>
  <sheetData>
    <row r="1" spans="1:13" ht="9.9499999999999993" customHeight="1">
      <c r="M1" s="3" t="s">
        <v>38</v>
      </c>
    </row>
    <row r="2" spans="1:13" ht="9.9499999999999993" customHeight="1">
      <c r="M2" s="182" t="s">
        <v>39</v>
      </c>
    </row>
    <row r="3" spans="1:13" ht="12.6" customHeight="1">
      <c r="M3" s="182" t="s">
        <v>40</v>
      </c>
    </row>
    <row r="4" spans="1:13" s="6" customFormat="1" ht="51" customHeight="1">
      <c r="B4" s="232"/>
      <c r="C4" s="306" t="s">
        <v>277</v>
      </c>
      <c r="D4" s="306"/>
      <c r="E4" s="306"/>
      <c r="F4" s="306"/>
      <c r="G4" s="306"/>
      <c r="H4" s="306"/>
      <c r="I4" s="306"/>
      <c r="J4" s="306"/>
      <c r="K4" s="306"/>
      <c r="L4" s="306"/>
      <c r="M4" s="232"/>
    </row>
    <row r="5" spans="1:13" s="6" customFormat="1" ht="19.5" customHeight="1">
      <c r="A5" s="92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218" t="s">
        <v>140</v>
      </c>
    </row>
    <row r="6" spans="1:13" ht="14.25" customHeight="1">
      <c r="M6" s="217" t="str">
        <f>'ф.7.2'!AA8</f>
        <v>Генеральный директор</v>
      </c>
    </row>
    <row r="7" spans="1:13" ht="15.6" customHeight="1">
      <c r="L7" s="309" t="str">
        <f>'ф.7.2'!AA9</f>
        <v>______________С.С. Мизонин</v>
      </c>
      <c r="M7" s="309"/>
    </row>
    <row r="8" spans="1:13">
      <c r="M8" s="164"/>
    </row>
    <row r="9" spans="1:13" ht="15">
      <c r="L9" s="310" t="s">
        <v>246</v>
      </c>
      <c r="M9" s="310"/>
    </row>
    <row r="10" spans="1:13" ht="12">
      <c r="M10" s="3" t="s">
        <v>12</v>
      </c>
    </row>
    <row r="11" spans="1:13" ht="6" customHeight="1"/>
    <row r="12" spans="1:13" ht="6" customHeight="1"/>
    <row r="13" spans="1:13" ht="6" customHeight="1" thickBot="1"/>
    <row r="14" spans="1:13" s="10" customFormat="1" ht="18.600000000000001" customHeight="1">
      <c r="A14" s="313" t="s">
        <v>0</v>
      </c>
      <c r="B14" s="316" t="s">
        <v>41</v>
      </c>
      <c r="C14" s="301" t="s">
        <v>240</v>
      </c>
      <c r="D14" s="302"/>
      <c r="E14" s="302"/>
      <c r="F14" s="302"/>
      <c r="G14" s="302"/>
      <c r="H14" s="302"/>
      <c r="I14" s="302"/>
      <c r="J14" s="302"/>
      <c r="K14" s="302"/>
      <c r="L14" s="302"/>
      <c r="M14" s="319" t="s">
        <v>8</v>
      </c>
    </row>
    <row r="15" spans="1:13" s="10" customFormat="1" ht="15" customHeight="1">
      <c r="A15" s="314"/>
      <c r="B15" s="317"/>
      <c r="C15" s="311" t="s">
        <v>2</v>
      </c>
      <c r="D15" s="312"/>
      <c r="E15" s="311" t="s">
        <v>20</v>
      </c>
      <c r="F15" s="312"/>
      <c r="G15" s="311" t="s">
        <v>21</v>
      </c>
      <c r="H15" s="312"/>
      <c r="I15" s="311" t="s">
        <v>22</v>
      </c>
      <c r="J15" s="312"/>
      <c r="K15" s="311" t="s">
        <v>23</v>
      </c>
      <c r="L15" s="312"/>
      <c r="M15" s="320"/>
    </row>
    <row r="16" spans="1:13" s="10" customFormat="1" ht="16.149999999999999" customHeight="1" thickBot="1">
      <c r="A16" s="315"/>
      <c r="B16" s="318"/>
      <c r="C16" s="207" t="s">
        <v>42</v>
      </c>
      <c r="D16" s="207" t="s">
        <v>43</v>
      </c>
      <c r="E16" s="207" t="s">
        <v>3</v>
      </c>
      <c r="F16" s="207" t="s">
        <v>4</v>
      </c>
      <c r="G16" s="207" t="s">
        <v>3</v>
      </c>
      <c r="H16" s="207" t="s">
        <v>4</v>
      </c>
      <c r="I16" s="207" t="s">
        <v>3</v>
      </c>
      <c r="J16" s="207" t="s">
        <v>4</v>
      </c>
      <c r="K16" s="207" t="s">
        <v>3</v>
      </c>
      <c r="L16" s="207" t="s">
        <v>4</v>
      </c>
      <c r="M16" s="321"/>
    </row>
    <row r="17" spans="1:13" s="10" customFormat="1" ht="24.6" customHeight="1">
      <c r="A17" s="185" t="s">
        <v>16</v>
      </c>
      <c r="B17" s="186" t="s">
        <v>44</v>
      </c>
      <c r="C17" s="187">
        <v>108.076015</v>
      </c>
      <c r="D17" s="187">
        <f>'ф.7.2'!H16</f>
        <v>1.3910044999999998</v>
      </c>
      <c r="E17" s="187">
        <f t="shared" ref="E17:J17" si="0">E25+E18</f>
        <v>0</v>
      </c>
      <c r="F17" s="187">
        <f t="shared" si="0"/>
        <v>0</v>
      </c>
      <c r="G17" s="187">
        <f t="shared" si="0"/>
        <v>0</v>
      </c>
      <c r="H17" s="187">
        <f t="shared" si="0"/>
        <v>1.3910044999999998</v>
      </c>
      <c r="I17" s="187">
        <f t="shared" si="0"/>
        <v>14.283379166666668</v>
      </c>
      <c r="J17" s="187">
        <f t="shared" si="0"/>
        <v>0</v>
      </c>
      <c r="K17" s="187">
        <f>K25+K18+K29</f>
        <v>93.792635833333321</v>
      </c>
      <c r="L17" s="187">
        <f>L25+L18+L29</f>
        <v>0</v>
      </c>
      <c r="M17" s="212"/>
    </row>
    <row r="18" spans="1:13" s="10" customFormat="1" ht="104.45" customHeight="1">
      <c r="A18" s="188" t="s">
        <v>45</v>
      </c>
      <c r="B18" s="189" t="s">
        <v>46</v>
      </c>
      <c r="C18" s="158">
        <v>63.387166000000001</v>
      </c>
      <c r="D18" s="241">
        <v>0</v>
      </c>
      <c r="E18" s="241">
        <v>0</v>
      </c>
      <c r="F18" s="241">
        <v>0</v>
      </c>
      <c r="G18" s="190">
        <v>0</v>
      </c>
      <c r="H18" s="241">
        <v>0</v>
      </c>
      <c r="I18" s="241">
        <v>0</v>
      </c>
      <c r="J18" s="241">
        <v>0</v>
      </c>
      <c r="K18" s="190">
        <f>C18-E18-G18-I18</f>
        <v>63.387166000000001</v>
      </c>
      <c r="L18" s="241">
        <v>0</v>
      </c>
      <c r="M18" s="275" t="s">
        <v>284</v>
      </c>
    </row>
    <row r="19" spans="1:13" s="10" customFormat="1" ht="19.899999999999999" customHeight="1">
      <c r="A19" s="188" t="s">
        <v>47</v>
      </c>
      <c r="B19" s="189" t="s">
        <v>48</v>
      </c>
      <c r="C19" s="209"/>
      <c r="D19" s="191"/>
      <c r="E19" s="192"/>
      <c r="F19" s="191"/>
      <c r="G19" s="192"/>
      <c r="H19" s="192"/>
      <c r="I19" s="192"/>
      <c r="J19" s="192"/>
      <c r="K19" s="192"/>
      <c r="L19" s="191"/>
      <c r="M19" s="212"/>
    </row>
    <row r="20" spans="1:13" s="10" customFormat="1" ht="16.899999999999999" customHeight="1">
      <c r="A20" s="188" t="s">
        <v>49</v>
      </c>
      <c r="B20" s="189" t="s">
        <v>50</v>
      </c>
      <c r="C20" s="209"/>
      <c r="D20" s="192"/>
      <c r="E20" s="192"/>
      <c r="F20" s="192"/>
      <c r="G20" s="192"/>
      <c r="H20" s="192"/>
      <c r="I20" s="192"/>
      <c r="J20" s="192"/>
      <c r="K20" s="192"/>
      <c r="L20" s="192"/>
      <c r="M20" s="212"/>
    </row>
    <row r="21" spans="1:13" s="10" customFormat="1" ht="28.15" customHeight="1">
      <c r="A21" s="188" t="s">
        <v>51</v>
      </c>
      <c r="B21" s="189" t="s">
        <v>52</v>
      </c>
      <c r="C21" s="209"/>
      <c r="D21" s="192"/>
      <c r="E21" s="192"/>
      <c r="F21" s="192"/>
      <c r="G21" s="192"/>
      <c r="H21" s="192"/>
      <c r="I21" s="192"/>
      <c r="J21" s="192"/>
      <c r="K21" s="192"/>
      <c r="L21" s="192"/>
      <c r="M21" s="212"/>
    </row>
    <row r="22" spans="1:13" s="10" customFormat="1" ht="21.6" customHeight="1">
      <c r="A22" s="188" t="s">
        <v>53</v>
      </c>
      <c r="B22" s="189" t="s">
        <v>54</v>
      </c>
      <c r="C22" s="209"/>
      <c r="D22" s="192"/>
      <c r="E22" s="192"/>
      <c r="F22" s="192"/>
      <c r="G22" s="192"/>
      <c r="H22" s="192"/>
      <c r="I22" s="192"/>
      <c r="J22" s="192"/>
      <c r="K22" s="192"/>
      <c r="L22" s="192"/>
      <c r="M22" s="212"/>
    </row>
    <row r="23" spans="1:13" s="10" customFormat="1" ht="27" customHeight="1">
      <c r="A23" s="188" t="s">
        <v>55</v>
      </c>
      <c r="B23" s="189" t="s">
        <v>56</v>
      </c>
      <c r="C23" s="209"/>
      <c r="D23" s="192"/>
      <c r="E23" s="192"/>
      <c r="F23" s="192"/>
      <c r="G23" s="192"/>
      <c r="H23" s="192"/>
      <c r="I23" s="192"/>
      <c r="J23" s="192"/>
      <c r="K23" s="192"/>
      <c r="L23" s="192"/>
      <c r="M23" s="212"/>
    </row>
    <row r="24" spans="1:13" s="10" customFormat="1" ht="18" customHeight="1">
      <c r="A24" s="188" t="s">
        <v>57</v>
      </c>
      <c r="B24" s="189" t="s">
        <v>58</v>
      </c>
      <c r="C24" s="209"/>
      <c r="D24" s="192"/>
      <c r="E24" s="192"/>
      <c r="F24" s="192"/>
      <c r="G24" s="192"/>
      <c r="H24" s="192"/>
      <c r="I24" s="192"/>
      <c r="J24" s="192"/>
      <c r="K24" s="192"/>
      <c r="L24" s="192"/>
      <c r="M24" s="212"/>
    </row>
    <row r="25" spans="1:13" s="10" customFormat="1" ht="19.149999999999999" customHeight="1">
      <c r="A25" s="188" t="s">
        <v>59</v>
      </c>
      <c r="B25" s="189" t="s">
        <v>60</v>
      </c>
      <c r="C25" s="158">
        <f>C17-C18</f>
        <v>44.688848999999998</v>
      </c>
      <c r="D25" s="158">
        <f>F25+H25+J25+L25</f>
        <v>1.3910044999999998</v>
      </c>
      <c r="E25" s="190">
        <v>0</v>
      </c>
      <c r="F25" s="190">
        <f>('ф.7.1'!G17-'ф.7.1'!G42)/1.2+'ф.7.1'!G42</f>
        <v>0</v>
      </c>
      <c r="G25" s="190">
        <v>0</v>
      </c>
      <c r="H25" s="190">
        <f>'ф.7.2'!H16</f>
        <v>1.3910044999999998</v>
      </c>
      <c r="I25" s="190">
        <v>14.283379166666668</v>
      </c>
      <c r="J25" s="190">
        <f>('ф.7.1'!K17-'ф.7.1'!K42)/1.2+'ф.7.1'!K42</f>
        <v>0</v>
      </c>
      <c r="K25" s="190">
        <f>C25-E25-G25-I25</f>
        <v>30.405469833333328</v>
      </c>
      <c r="L25" s="190">
        <f>('ф.7.1'!M17-'ф.7.1'!M42)/1.2+'ф.7.1'!M42</f>
        <v>0</v>
      </c>
      <c r="M25" s="212"/>
    </row>
    <row r="26" spans="1:13" s="10" customFormat="1" ht="18" customHeight="1">
      <c r="A26" s="188" t="s">
        <v>61</v>
      </c>
      <c r="B26" s="189" t="s">
        <v>62</v>
      </c>
      <c r="C26" s="152"/>
      <c r="D26" s="191"/>
      <c r="E26" s="191"/>
      <c r="F26" s="191"/>
      <c r="G26" s="192"/>
      <c r="H26" s="192"/>
      <c r="I26" s="192"/>
      <c r="J26" s="192"/>
      <c r="K26" s="192"/>
      <c r="L26" s="192"/>
      <c r="M26" s="212"/>
    </row>
    <row r="27" spans="1:13" s="10" customFormat="1" ht="24" customHeight="1">
      <c r="A27" s="188" t="s">
        <v>63</v>
      </c>
      <c r="B27" s="189" t="s">
        <v>64</v>
      </c>
      <c r="C27" s="152"/>
      <c r="D27" s="192"/>
      <c r="E27" s="192"/>
      <c r="F27" s="192"/>
      <c r="G27" s="192"/>
      <c r="H27" s="192"/>
      <c r="I27" s="192"/>
      <c r="J27" s="192"/>
      <c r="K27" s="192"/>
      <c r="L27" s="192"/>
      <c r="M27" s="212"/>
    </row>
    <row r="28" spans="1:13" s="10" customFormat="1" ht="15.6" customHeight="1">
      <c r="A28" s="188" t="s">
        <v>65</v>
      </c>
      <c r="B28" s="189" t="s">
        <v>66</v>
      </c>
      <c r="C28" s="152"/>
      <c r="D28" s="192"/>
      <c r="E28" s="192"/>
      <c r="F28" s="192"/>
      <c r="G28" s="192"/>
      <c r="H28" s="192"/>
      <c r="I28" s="192"/>
      <c r="J28" s="192"/>
      <c r="K28" s="192"/>
      <c r="L28" s="192"/>
      <c r="M28" s="212"/>
    </row>
    <row r="29" spans="1:13" s="10" customFormat="1" ht="16.899999999999999" customHeight="1">
      <c r="A29" s="188" t="s">
        <v>67</v>
      </c>
      <c r="B29" s="189" t="s">
        <v>68</v>
      </c>
      <c r="C29" s="158"/>
      <c r="D29" s="208"/>
      <c r="E29" s="191"/>
      <c r="F29" s="191"/>
      <c r="G29" s="191"/>
      <c r="H29" s="191"/>
      <c r="I29" s="191"/>
      <c r="J29" s="191"/>
      <c r="K29" s="191"/>
      <c r="L29" s="190"/>
      <c r="M29" s="212"/>
    </row>
    <row r="30" spans="1:13" s="10" customFormat="1" ht="15.6" customHeight="1">
      <c r="A30" s="188" t="s">
        <v>69</v>
      </c>
      <c r="B30" s="189" t="s">
        <v>70</v>
      </c>
      <c r="C30" s="152"/>
      <c r="D30" s="192"/>
      <c r="E30" s="192"/>
      <c r="F30" s="192"/>
      <c r="G30" s="192"/>
      <c r="H30" s="192"/>
      <c r="I30" s="192"/>
      <c r="J30" s="192"/>
      <c r="K30" s="192"/>
      <c r="L30" s="192"/>
      <c r="M30" s="212"/>
    </row>
    <row r="31" spans="1:13" s="10" customFormat="1" ht="25.15" customHeight="1" thickBot="1">
      <c r="A31" s="193" t="s">
        <v>71</v>
      </c>
      <c r="B31" s="194" t="s">
        <v>72</v>
      </c>
      <c r="C31" s="210"/>
      <c r="D31" s="195"/>
      <c r="E31" s="195"/>
      <c r="F31" s="195"/>
      <c r="G31" s="195"/>
      <c r="H31" s="195"/>
      <c r="I31" s="195"/>
      <c r="J31" s="195"/>
      <c r="K31" s="195"/>
      <c r="L31" s="195"/>
      <c r="M31" s="213"/>
    </row>
    <row r="32" spans="1:13" s="10" customFormat="1" ht="15" customHeight="1">
      <c r="A32" s="196" t="s">
        <v>73</v>
      </c>
      <c r="B32" s="197" t="s">
        <v>74</v>
      </c>
      <c r="C32" s="211"/>
      <c r="D32" s="198"/>
      <c r="E32" s="198"/>
      <c r="F32" s="198"/>
      <c r="G32" s="198"/>
      <c r="H32" s="198"/>
      <c r="I32" s="198"/>
      <c r="J32" s="198"/>
      <c r="K32" s="198"/>
      <c r="L32" s="198"/>
      <c r="M32" s="214"/>
    </row>
    <row r="33" spans="1:13" s="10" customFormat="1" ht="16.149999999999999" customHeight="1">
      <c r="A33" s="188" t="s">
        <v>75</v>
      </c>
      <c r="B33" s="189" t="s">
        <v>76</v>
      </c>
      <c r="C33" s="152"/>
      <c r="D33" s="192"/>
      <c r="E33" s="192"/>
      <c r="F33" s="192"/>
      <c r="G33" s="192"/>
      <c r="H33" s="192"/>
      <c r="I33" s="192"/>
      <c r="J33" s="192"/>
      <c r="K33" s="192"/>
      <c r="L33" s="192"/>
      <c r="M33" s="212"/>
    </row>
    <row r="34" spans="1:13" s="10" customFormat="1" ht="15.6" customHeight="1">
      <c r="A34" s="188" t="s">
        <v>77</v>
      </c>
      <c r="B34" s="189" t="s">
        <v>78</v>
      </c>
      <c r="C34" s="152"/>
      <c r="D34" s="192"/>
      <c r="E34" s="192"/>
      <c r="F34" s="192"/>
      <c r="G34" s="192"/>
      <c r="H34" s="192"/>
      <c r="I34" s="192"/>
      <c r="J34" s="192"/>
      <c r="K34" s="192"/>
      <c r="L34" s="192"/>
      <c r="M34" s="212"/>
    </row>
    <row r="35" spans="1:13" s="10" customFormat="1" ht="15" customHeight="1">
      <c r="A35" s="188" t="s">
        <v>79</v>
      </c>
      <c r="B35" s="189" t="s">
        <v>80</v>
      </c>
      <c r="C35" s="152"/>
      <c r="D35" s="192"/>
      <c r="E35" s="192"/>
      <c r="F35" s="192"/>
      <c r="G35" s="192"/>
      <c r="H35" s="192"/>
      <c r="I35" s="192"/>
      <c r="J35" s="192"/>
      <c r="K35" s="192"/>
      <c r="L35" s="192"/>
      <c r="M35" s="212"/>
    </row>
    <row r="36" spans="1:13" s="10" customFormat="1" ht="15" customHeight="1">
      <c r="A36" s="188" t="s">
        <v>81</v>
      </c>
      <c r="B36" s="189" t="s">
        <v>82</v>
      </c>
      <c r="C36" s="152"/>
      <c r="D36" s="192"/>
      <c r="E36" s="192"/>
      <c r="F36" s="192"/>
      <c r="G36" s="192"/>
      <c r="H36" s="192"/>
      <c r="I36" s="192"/>
      <c r="J36" s="192"/>
      <c r="K36" s="192"/>
      <c r="L36" s="192"/>
      <c r="M36" s="212"/>
    </row>
    <row r="37" spans="1:13" s="10" customFormat="1" ht="14.45" customHeight="1">
      <c r="A37" s="188" t="s">
        <v>83</v>
      </c>
      <c r="B37" s="189" t="s">
        <v>84</v>
      </c>
      <c r="C37" s="152"/>
      <c r="D37" s="192"/>
      <c r="E37" s="192"/>
      <c r="F37" s="192"/>
      <c r="G37" s="192"/>
      <c r="H37" s="192"/>
      <c r="I37" s="192"/>
      <c r="J37" s="192"/>
      <c r="K37" s="192"/>
      <c r="L37" s="192"/>
      <c r="M37" s="212"/>
    </row>
    <row r="38" spans="1:13" s="10" customFormat="1" ht="14.45" customHeight="1">
      <c r="A38" s="188" t="s">
        <v>85</v>
      </c>
      <c r="B38" s="189" t="s">
        <v>86</v>
      </c>
      <c r="C38" s="152"/>
      <c r="D38" s="192"/>
      <c r="E38" s="192"/>
      <c r="F38" s="192"/>
      <c r="G38" s="192"/>
      <c r="H38" s="192"/>
      <c r="I38" s="192"/>
      <c r="J38" s="192"/>
      <c r="K38" s="192"/>
      <c r="L38" s="192"/>
      <c r="M38" s="212"/>
    </row>
    <row r="39" spans="1:13" s="10" customFormat="1" ht="16.899999999999999" customHeight="1" thickBot="1">
      <c r="A39" s="199" t="s">
        <v>87</v>
      </c>
      <c r="B39" s="200" t="s">
        <v>88</v>
      </c>
      <c r="C39" s="156"/>
      <c r="D39" s="201"/>
      <c r="E39" s="201"/>
      <c r="F39" s="201"/>
      <c r="G39" s="201"/>
      <c r="H39" s="201"/>
      <c r="I39" s="201"/>
      <c r="J39" s="201"/>
      <c r="K39" s="201"/>
      <c r="L39" s="201"/>
      <c r="M39" s="215"/>
    </row>
    <row r="40" spans="1:13" s="13" customFormat="1" ht="22.15" customHeight="1">
      <c r="A40" s="202"/>
      <c r="B40" s="203" t="s">
        <v>89</v>
      </c>
      <c r="C40" s="204">
        <f>C17+C32</f>
        <v>108.076015</v>
      </c>
      <c r="D40" s="204">
        <f t="shared" ref="D40:L40" si="1">D17+D32</f>
        <v>1.3910044999999998</v>
      </c>
      <c r="E40" s="204">
        <f t="shared" si="1"/>
        <v>0</v>
      </c>
      <c r="F40" s="204">
        <f t="shared" si="1"/>
        <v>0</v>
      </c>
      <c r="G40" s="204">
        <f t="shared" si="1"/>
        <v>0</v>
      </c>
      <c r="H40" s="204">
        <f t="shared" si="1"/>
        <v>1.3910044999999998</v>
      </c>
      <c r="I40" s="204">
        <f t="shared" si="1"/>
        <v>14.283379166666668</v>
      </c>
      <c r="J40" s="204">
        <f t="shared" si="1"/>
        <v>0</v>
      </c>
      <c r="K40" s="204">
        <f t="shared" si="1"/>
        <v>93.792635833333321</v>
      </c>
      <c r="L40" s="204">
        <f t="shared" si="1"/>
        <v>0</v>
      </c>
      <c r="M40" s="216"/>
    </row>
    <row r="41" spans="1:13" s="10" customFormat="1" ht="15" customHeight="1">
      <c r="A41" s="188"/>
      <c r="B41" s="189" t="s">
        <v>90</v>
      </c>
      <c r="C41" s="152"/>
      <c r="D41" s="192"/>
      <c r="E41" s="192"/>
      <c r="F41" s="192"/>
      <c r="G41" s="192"/>
      <c r="H41" s="192"/>
      <c r="I41" s="192"/>
      <c r="J41" s="192"/>
      <c r="K41" s="192"/>
      <c r="L41" s="192"/>
      <c r="M41" s="212"/>
    </row>
    <row r="42" spans="1:13" s="10" customFormat="1" ht="13.15" customHeight="1">
      <c r="A42" s="188"/>
      <c r="B42" s="205" t="s">
        <v>91</v>
      </c>
      <c r="C42" s="152"/>
      <c r="D42" s="192"/>
      <c r="E42" s="192"/>
      <c r="F42" s="192"/>
      <c r="G42" s="192"/>
      <c r="H42" s="192"/>
      <c r="I42" s="192"/>
      <c r="J42" s="192"/>
      <c r="K42" s="192"/>
      <c r="L42" s="192"/>
      <c r="M42" s="212"/>
    </row>
    <row r="43" spans="1:13" s="10" customFormat="1" ht="12" customHeight="1" thickBot="1">
      <c r="A43" s="199"/>
      <c r="B43" s="206" t="s">
        <v>92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15"/>
    </row>
    <row r="44" spans="1:13" s="4" customFormat="1" ht="13.5" customHeight="1">
      <c r="B44" s="4" t="s">
        <v>227</v>
      </c>
    </row>
    <row r="45" spans="1:13" ht="12.75">
      <c r="C45" s="22" t="s">
        <v>157</v>
      </c>
      <c r="D45" s="22"/>
      <c r="E45" s="22"/>
      <c r="F45" s="22"/>
      <c r="G45" s="22"/>
      <c r="H45" s="22"/>
      <c r="I45" s="22"/>
      <c r="J45" s="22"/>
      <c r="K45" s="22"/>
      <c r="L45" s="22"/>
      <c r="M45" s="22" t="s">
        <v>247</v>
      </c>
    </row>
    <row r="47" spans="1:13">
      <c r="A47" s="38" t="s">
        <v>178</v>
      </c>
    </row>
    <row r="48" spans="1:13">
      <c r="A48" s="38" t="s">
        <v>210</v>
      </c>
    </row>
  </sheetData>
  <mergeCells count="12">
    <mergeCell ref="C4:L4"/>
    <mergeCell ref="L7:M7"/>
    <mergeCell ref="L9:M9"/>
    <mergeCell ref="K15:L15"/>
    <mergeCell ref="A14:A16"/>
    <mergeCell ref="B14:B16"/>
    <mergeCell ref="C14:L14"/>
    <mergeCell ref="M14:M16"/>
    <mergeCell ref="C15:D15"/>
    <mergeCell ref="E15:F15"/>
    <mergeCell ref="G15:H15"/>
    <mergeCell ref="I15:J15"/>
  </mergeCells>
  <pageMargins left="0.27559055118110237" right="0.27559055118110237" top="0.39370078740157483" bottom="0.11811023622047245" header="0" footer="0"/>
  <pageSetup paperSize="9" scale="6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Q38"/>
  <sheetViews>
    <sheetView zoomScale="90" zoomScaleNormal="90" zoomScaleSheetLayoutView="90" workbookViewId="0">
      <selection activeCell="B4" sqref="B4"/>
    </sheetView>
  </sheetViews>
  <sheetFormatPr defaultColWidth="0.85546875" defaultRowHeight="11.25" outlineLevelRow="1"/>
  <cols>
    <col min="1" max="1" width="6.28515625" style="38" customWidth="1"/>
    <col min="2" max="2" width="51.140625" style="38" customWidth="1"/>
    <col min="3" max="3" width="7.28515625" style="38" customWidth="1"/>
    <col min="4" max="4" width="8" style="38" customWidth="1"/>
    <col min="5" max="5" width="7.28515625" style="38" customWidth="1"/>
    <col min="6" max="6" width="13.28515625" style="38" customWidth="1"/>
    <col min="7" max="7" width="12.7109375" style="38" customWidth="1"/>
    <col min="8" max="8" width="8.28515625" style="38" customWidth="1"/>
    <col min="9" max="10" width="9.28515625" style="38" customWidth="1"/>
    <col min="11" max="11" width="10.7109375" style="38" customWidth="1"/>
    <col min="12" max="12" width="9.85546875" style="38" customWidth="1"/>
    <col min="13" max="13" width="7.140625" style="38" customWidth="1"/>
    <col min="14" max="14" width="6.28515625" style="38" customWidth="1"/>
    <col min="15" max="15" width="7.42578125" style="38" customWidth="1"/>
    <col min="16" max="16" width="6.85546875" style="38" customWidth="1"/>
    <col min="17" max="17" width="6.42578125" style="38" customWidth="1"/>
    <col min="18" max="18" width="6.28515625" style="38" customWidth="1"/>
    <col min="19" max="19" width="6.85546875" style="38" customWidth="1"/>
    <col min="20" max="20" width="8.7109375" style="38" customWidth="1"/>
    <col min="21" max="21" width="6.28515625" style="38" customWidth="1"/>
    <col min="22" max="22" width="6" style="38" customWidth="1"/>
    <col min="23" max="23" width="4.28515625" style="38" customWidth="1"/>
    <col min="24" max="16384" width="0.85546875" style="38"/>
  </cols>
  <sheetData>
    <row r="1" spans="1:24" s="28" customFormat="1" ht="40.9" customHeight="1">
      <c r="H1" s="23"/>
      <c r="I1" s="23"/>
      <c r="J1" s="23"/>
      <c r="K1" s="38"/>
      <c r="L1" s="23"/>
      <c r="M1" s="23"/>
      <c r="N1" s="23"/>
      <c r="S1" s="322" t="s">
        <v>93</v>
      </c>
      <c r="T1" s="322"/>
      <c r="U1" s="322"/>
      <c r="V1" s="322"/>
    </row>
    <row r="3" spans="1:24" s="36" customFormat="1" ht="15.75">
      <c r="B3" s="281" t="s">
        <v>281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</row>
    <row r="4" spans="1:24" ht="15.75">
      <c r="S4" s="277" t="s">
        <v>140</v>
      </c>
      <c r="T4" s="277"/>
      <c r="U4" s="277"/>
      <c r="V4" s="277"/>
    </row>
    <row r="5" spans="1:24" s="28" customFormat="1" ht="19.899999999999999" customHeight="1">
      <c r="S5" s="322" t="str">
        <f>ф.8!M6</f>
        <v>Генеральный директор</v>
      </c>
      <c r="T5" s="322"/>
      <c r="U5" s="322"/>
      <c r="V5" s="322"/>
      <c r="W5" s="183"/>
      <c r="X5" s="183"/>
    </row>
    <row r="6" spans="1:24" s="28" customFormat="1" ht="15" customHeight="1">
      <c r="S6" s="328" t="str">
        <f>ф.8!L7</f>
        <v>______________С.С. Мизонин</v>
      </c>
      <c r="T6" s="328"/>
      <c r="U6" s="328"/>
      <c r="V6" s="328"/>
      <c r="W6" s="184"/>
      <c r="X6" s="184"/>
    </row>
    <row r="7" spans="1:24" s="28" customFormat="1" ht="15">
      <c r="S7" s="323"/>
      <c r="T7" s="323"/>
      <c r="U7" s="323"/>
      <c r="V7" s="323"/>
    </row>
    <row r="8" spans="1:24" s="16" customFormat="1" ht="15">
      <c r="R8" s="327" t="s">
        <v>248</v>
      </c>
      <c r="S8" s="327"/>
      <c r="T8" s="327"/>
      <c r="U8" s="327"/>
      <c r="V8" s="327"/>
    </row>
    <row r="9" spans="1:24" s="16" customFormat="1" ht="12.75">
      <c r="V9" s="95" t="s">
        <v>12</v>
      </c>
    </row>
    <row r="10" spans="1:24" s="16" customFormat="1" ht="12.75">
      <c r="V10" s="95"/>
    </row>
    <row r="11" spans="1:24" s="16" customFormat="1" ht="12.75">
      <c r="V11" s="95"/>
    </row>
    <row r="12" spans="1:24" s="23" customFormat="1" ht="22.5" customHeight="1">
      <c r="A12" s="329" t="s">
        <v>177</v>
      </c>
      <c r="B12" s="332" t="s">
        <v>94</v>
      </c>
      <c r="C12" s="325" t="s">
        <v>95</v>
      </c>
      <c r="D12" s="326"/>
      <c r="E12" s="326"/>
      <c r="F12" s="326"/>
      <c r="G12" s="326"/>
      <c r="H12" s="326"/>
      <c r="I12" s="326"/>
      <c r="J12" s="326"/>
      <c r="K12" s="326"/>
      <c r="L12" s="326"/>
      <c r="M12" s="324" t="s">
        <v>96</v>
      </c>
      <c r="N12" s="324"/>
      <c r="O12" s="324"/>
      <c r="P12" s="324"/>
      <c r="Q12" s="324"/>
      <c r="R12" s="324"/>
      <c r="S12" s="324"/>
      <c r="T12" s="324"/>
      <c r="U12" s="324"/>
      <c r="V12" s="324"/>
    </row>
    <row r="13" spans="1:24" s="23" customFormat="1" ht="17.25" customHeight="1">
      <c r="A13" s="330"/>
      <c r="B13" s="333"/>
      <c r="C13" s="325" t="s">
        <v>42</v>
      </c>
      <c r="D13" s="326"/>
      <c r="E13" s="326"/>
      <c r="F13" s="326"/>
      <c r="G13" s="326"/>
      <c r="H13" s="325" t="s">
        <v>4</v>
      </c>
      <c r="I13" s="326"/>
      <c r="J13" s="326"/>
      <c r="K13" s="326"/>
      <c r="L13" s="326"/>
      <c r="M13" s="324" t="s">
        <v>42</v>
      </c>
      <c r="N13" s="324"/>
      <c r="O13" s="324"/>
      <c r="P13" s="324"/>
      <c r="Q13" s="324"/>
      <c r="R13" s="324" t="s">
        <v>4</v>
      </c>
      <c r="S13" s="324"/>
      <c r="T13" s="324"/>
      <c r="U13" s="324"/>
      <c r="V13" s="324"/>
    </row>
    <row r="14" spans="1:24" s="23" customFormat="1" ht="18" customHeight="1">
      <c r="A14" s="330"/>
      <c r="B14" s="333"/>
      <c r="C14" s="325" t="s">
        <v>97</v>
      </c>
      <c r="D14" s="326"/>
      <c r="E14" s="326"/>
      <c r="F14" s="326"/>
      <c r="G14" s="326"/>
      <c r="H14" s="325" t="s">
        <v>97</v>
      </c>
      <c r="I14" s="326"/>
      <c r="J14" s="326"/>
      <c r="K14" s="326"/>
      <c r="L14" s="326"/>
      <c r="M14" s="324" t="s">
        <v>97</v>
      </c>
      <c r="N14" s="324"/>
      <c r="O14" s="324"/>
      <c r="P14" s="324"/>
      <c r="Q14" s="324"/>
      <c r="R14" s="324" t="s">
        <v>97</v>
      </c>
      <c r="S14" s="324"/>
      <c r="T14" s="324"/>
      <c r="U14" s="324"/>
      <c r="V14" s="324"/>
    </row>
    <row r="15" spans="1:24" s="23" customFormat="1" ht="17.25" customHeight="1">
      <c r="A15" s="331"/>
      <c r="B15" s="334"/>
      <c r="C15" s="246" t="s">
        <v>20</v>
      </c>
      <c r="D15" s="246" t="s">
        <v>21</v>
      </c>
      <c r="E15" s="246" t="s">
        <v>22</v>
      </c>
      <c r="F15" s="246" t="s">
        <v>23</v>
      </c>
      <c r="G15" s="246" t="s">
        <v>257</v>
      </c>
      <c r="H15" s="246" t="s">
        <v>20</v>
      </c>
      <c r="I15" s="246" t="s">
        <v>21</v>
      </c>
      <c r="J15" s="246" t="s">
        <v>22</v>
      </c>
      <c r="K15" s="246" t="s">
        <v>23</v>
      </c>
      <c r="L15" s="246" t="s">
        <v>257</v>
      </c>
      <c r="M15" s="246" t="s">
        <v>20</v>
      </c>
      <c r="N15" s="246" t="s">
        <v>21</v>
      </c>
      <c r="O15" s="246" t="s">
        <v>22</v>
      </c>
      <c r="P15" s="246" t="s">
        <v>23</v>
      </c>
      <c r="Q15" s="246" t="s">
        <v>257</v>
      </c>
      <c r="R15" s="246" t="s">
        <v>20</v>
      </c>
      <c r="S15" s="246" t="s">
        <v>21</v>
      </c>
      <c r="T15" s="246" t="s">
        <v>22</v>
      </c>
      <c r="U15" s="246" t="s">
        <v>23</v>
      </c>
      <c r="V15" s="246" t="s">
        <v>257</v>
      </c>
    </row>
    <row r="16" spans="1:24" s="23" customFormat="1" ht="13.9" customHeight="1">
      <c r="A16" s="96">
        <v>1</v>
      </c>
      <c r="B16" s="147">
        <v>2</v>
      </c>
      <c r="C16" s="246">
        <v>3</v>
      </c>
      <c r="D16" s="246">
        <v>4</v>
      </c>
      <c r="E16" s="246">
        <v>5</v>
      </c>
      <c r="F16" s="246">
        <v>6</v>
      </c>
      <c r="G16" s="246">
        <v>7</v>
      </c>
      <c r="H16" s="246">
        <v>8</v>
      </c>
      <c r="I16" s="246">
        <v>9</v>
      </c>
      <c r="J16" s="246">
        <v>10</v>
      </c>
      <c r="K16" s="246">
        <v>11</v>
      </c>
      <c r="L16" s="246">
        <v>12</v>
      </c>
      <c r="M16" s="246">
        <v>13</v>
      </c>
      <c r="N16" s="246">
        <v>14</v>
      </c>
      <c r="O16" s="246">
        <v>15</v>
      </c>
      <c r="P16" s="246">
        <v>16</v>
      </c>
      <c r="Q16" s="246">
        <v>17</v>
      </c>
      <c r="R16" s="246">
        <v>18</v>
      </c>
      <c r="S16" s="246">
        <v>19</v>
      </c>
      <c r="T16" s="246">
        <v>20</v>
      </c>
      <c r="U16" s="246">
        <v>21</v>
      </c>
      <c r="V16" s="246">
        <v>22</v>
      </c>
    </row>
    <row r="17" spans="1:69" s="23" customFormat="1" ht="16.5" customHeight="1">
      <c r="A17" s="96"/>
      <c r="B17" s="29" t="s">
        <v>14</v>
      </c>
      <c r="C17" s="247"/>
      <c r="D17" s="248"/>
      <c r="E17" s="248"/>
      <c r="F17" s="248"/>
      <c r="G17" s="248"/>
      <c r="H17" s="247"/>
      <c r="I17" s="248"/>
      <c r="J17" s="248"/>
      <c r="K17" s="248"/>
      <c r="L17" s="249"/>
      <c r="M17" s="250"/>
      <c r="N17" s="251"/>
      <c r="O17" s="252"/>
      <c r="P17" s="251"/>
      <c r="Q17" s="252"/>
      <c r="R17" s="250"/>
      <c r="S17" s="251"/>
      <c r="T17" s="250"/>
      <c r="U17" s="251"/>
      <c r="V17" s="251"/>
    </row>
    <row r="18" spans="1:69" s="23" customFormat="1" ht="25.5" customHeight="1">
      <c r="A18" s="244">
        <v>1</v>
      </c>
      <c r="B18" s="148" t="s">
        <v>182</v>
      </c>
      <c r="C18" s="253" t="s">
        <v>209</v>
      </c>
      <c r="D18" s="254" t="s">
        <v>209</v>
      </c>
      <c r="E18" s="254" t="s">
        <v>209</v>
      </c>
      <c r="F18" s="254" t="s">
        <v>209</v>
      </c>
      <c r="G18" s="254" t="s">
        <v>209</v>
      </c>
      <c r="H18" s="253" t="s">
        <v>209</v>
      </c>
      <c r="I18" s="254" t="s">
        <v>209</v>
      </c>
      <c r="J18" s="254" t="s">
        <v>209</v>
      </c>
      <c r="K18" s="254" t="s">
        <v>209</v>
      </c>
      <c r="L18" s="255" t="s">
        <v>209</v>
      </c>
      <c r="M18" s="256" t="s">
        <v>209</v>
      </c>
      <c r="N18" s="257" t="s">
        <v>209</v>
      </c>
      <c r="O18" s="258" t="s">
        <v>209</v>
      </c>
      <c r="P18" s="257" t="s">
        <v>209</v>
      </c>
      <c r="Q18" s="258" t="s">
        <v>209</v>
      </c>
      <c r="R18" s="256" t="s">
        <v>209</v>
      </c>
      <c r="S18" s="257" t="s">
        <v>209</v>
      </c>
      <c r="T18" s="256" t="s">
        <v>209</v>
      </c>
      <c r="U18" s="257" t="s">
        <v>209</v>
      </c>
      <c r="V18" s="257" t="s">
        <v>209</v>
      </c>
    </row>
    <row r="19" spans="1:69" s="23" customFormat="1" ht="33" hidden="1" customHeight="1" outlineLevel="1">
      <c r="A19" s="98" t="s">
        <v>24</v>
      </c>
      <c r="B19" s="146">
        <f>'ф.7.1'!B19</f>
        <v>0</v>
      </c>
      <c r="C19" s="253" t="s">
        <v>209</v>
      </c>
      <c r="D19" s="254" t="s">
        <v>209</v>
      </c>
      <c r="E19" s="254" t="s">
        <v>209</v>
      </c>
      <c r="F19" s="254" t="s">
        <v>209</v>
      </c>
      <c r="G19" s="255" t="s">
        <v>209</v>
      </c>
      <c r="H19" s="253" t="s">
        <v>209</v>
      </c>
      <c r="I19" s="254" t="s">
        <v>209</v>
      </c>
      <c r="J19" s="254" t="s">
        <v>209</v>
      </c>
      <c r="K19" s="254" t="s">
        <v>209</v>
      </c>
      <c r="L19" s="255" t="s">
        <v>209</v>
      </c>
      <c r="M19" s="254" t="s">
        <v>209</v>
      </c>
      <c r="N19" s="255" t="s">
        <v>209</v>
      </c>
      <c r="O19" s="259" t="s">
        <v>209</v>
      </c>
      <c r="P19" s="255" t="s">
        <v>209</v>
      </c>
      <c r="Q19" s="259" t="s">
        <v>209</v>
      </c>
      <c r="R19" s="254" t="s">
        <v>209</v>
      </c>
      <c r="S19" s="255" t="s">
        <v>209</v>
      </c>
      <c r="T19" s="254" t="s">
        <v>209</v>
      </c>
      <c r="U19" s="255" t="s">
        <v>209</v>
      </c>
      <c r="V19" s="255" t="s">
        <v>209</v>
      </c>
    </row>
    <row r="20" spans="1:69" s="23" customFormat="1" ht="40.15" hidden="1" customHeight="1" outlineLevel="1">
      <c r="A20" s="98" t="s">
        <v>200</v>
      </c>
      <c r="B20" s="146">
        <f>'ф.7.1'!B20</f>
        <v>0</v>
      </c>
      <c r="C20" s="253" t="s">
        <v>209</v>
      </c>
      <c r="D20" s="254" t="s">
        <v>209</v>
      </c>
      <c r="E20" s="254" t="s">
        <v>209</v>
      </c>
      <c r="F20" s="254" t="s">
        <v>209</v>
      </c>
      <c r="G20" s="254" t="s">
        <v>209</v>
      </c>
      <c r="H20" s="253" t="s">
        <v>209</v>
      </c>
      <c r="I20" s="254" t="s">
        <v>209</v>
      </c>
      <c r="J20" s="254" t="s">
        <v>209</v>
      </c>
      <c r="K20" s="254" t="s">
        <v>209</v>
      </c>
      <c r="L20" s="254" t="s">
        <v>209</v>
      </c>
      <c r="M20" s="254" t="s">
        <v>209</v>
      </c>
      <c r="N20" s="255" t="s">
        <v>209</v>
      </c>
      <c r="O20" s="259" t="s">
        <v>209</v>
      </c>
      <c r="P20" s="255" t="s">
        <v>209</v>
      </c>
      <c r="Q20" s="259" t="s">
        <v>209</v>
      </c>
      <c r="R20" s="254" t="s">
        <v>209</v>
      </c>
      <c r="S20" s="255" t="s">
        <v>209</v>
      </c>
      <c r="T20" s="254" t="s">
        <v>209</v>
      </c>
      <c r="U20" s="255" t="s">
        <v>209</v>
      </c>
      <c r="V20" s="255" t="s">
        <v>209</v>
      </c>
    </row>
    <row r="21" spans="1:69" s="23" customFormat="1" ht="38.450000000000003" hidden="1" customHeight="1" outlineLevel="1">
      <c r="A21" s="98" t="s">
        <v>211</v>
      </c>
      <c r="B21" s="146">
        <f>'ф.7.1'!B21</f>
        <v>0</v>
      </c>
      <c r="C21" s="253" t="s">
        <v>209</v>
      </c>
      <c r="D21" s="254" t="s">
        <v>209</v>
      </c>
      <c r="E21" s="254" t="s">
        <v>209</v>
      </c>
      <c r="F21" s="254" t="s">
        <v>209</v>
      </c>
      <c r="G21" s="254" t="s">
        <v>209</v>
      </c>
      <c r="H21" s="253" t="s">
        <v>209</v>
      </c>
      <c r="I21" s="254" t="s">
        <v>209</v>
      </c>
      <c r="J21" s="254" t="s">
        <v>209</v>
      </c>
      <c r="K21" s="254" t="s">
        <v>209</v>
      </c>
      <c r="L21" s="254" t="s">
        <v>209</v>
      </c>
      <c r="M21" s="254" t="s">
        <v>209</v>
      </c>
      <c r="N21" s="255" t="s">
        <v>209</v>
      </c>
      <c r="O21" s="259" t="s">
        <v>209</v>
      </c>
      <c r="P21" s="255" t="s">
        <v>209</v>
      </c>
      <c r="Q21" s="259" t="s">
        <v>209</v>
      </c>
      <c r="R21" s="254" t="s">
        <v>209</v>
      </c>
      <c r="S21" s="255" t="s">
        <v>209</v>
      </c>
      <c r="T21" s="254" t="s">
        <v>209</v>
      </c>
      <c r="U21" s="255" t="s">
        <v>209</v>
      </c>
      <c r="V21" s="255" t="s">
        <v>209</v>
      </c>
    </row>
    <row r="22" spans="1:69" s="23" customFormat="1" ht="38.450000000000003" hidden="1" customHeight="1" outlineLevel="1">
      <c r="A22" s="98" t="s">
        <v>212</v>
      </c>
      <c r="B22" s="146">
        <f>'ф.7.1'!B22</f>
        <v>0</v>
      </c>
      <c r="C22" s="253" t="s">
        <v>209</v>
      </c>
      <c r="D22" s="254" t="s">
        <v>209</v>
      </c>
      <c r="E22" s="254" t="s">
        <v>209</v>
      </c>
      <c r="F22" s="254" t="s">
        <v>209</v>
      </c>
      <c r="G22" s="254" t="s">
        <v>209</v>
      </c>
      <c r="H22" s="253" t="s">
        <v>209</v>
      </c>
      <c r="I22" s="254" t="s">
        <v>209</v>
      </c>
      <c r="J22" s="254" t="s">
        <v>209</v>
      </c>
      <c r="K22" s="254" t="s">
        <v>209</v>
      </c>
      <c r="L22" s="254" t="s">
        <v>209</v>
      </c>
      <c r="M22" s="254" t="s">
        <v>209</v>
      </c>
      <c r="N22" s="255" t="s">
        <v>209</v>
      </c>
      <c r="O22" s="259" t="s">
        <v>209</v>
      </c>
      <c r="P22" s="255" t="s">
        <v>209</v>
      </c>
      <c r="Q22" s="259" t="s">
        <v>209</v>
      </c>
      <c r="R22" s="254" t="s">
        <v>209</v>
      </c>
      <c r="S22" s="255" t="s">
        <v>209</v>
      </c>
      <c r="T22" s="254" t="s">
        <v>209</v>
      </c>
      <c r="U22" s="255" t="s">
        <v>209</v>
      </c>
      <c r="V22" s="255" t="s">
        <v>209</v>
      </c>
    </row>
    <row r="23" spans="1:69" s="23" customFormat="1" ht="38.450000000000003" hidden="1" customHeight="1" outlineLevel="1">
      <c r="A23" s="98" t="s">
        <v>213</v>
      </c>
      <c r="B23" s="146">
        <f>'ф.7.1'!B23</f>
        <v>0</v>
      </c>
      <c r="C23" s="253"/>
      <c r="D23" s="254"/>
      <c r="E23" s="254"/>
      <c r="F23" s="254"/>
      <c r="G23" s="254"/>
      <c r="H23" s="253"/>
      <c r="I23" s="254"/>
      <c r="J23" s="254"/>
      <c r="K23" s="254"/>
      <c r="L23" s="254"/>
      <c r="M23" s="254"/>
      <c r="N23" s="255"/>
      <c r="O23" s="259"/>
      <c r="P23" s="255"/>
      <c r="Q23" s="259"/>
      <c r="R23" s="254"/>
      <c r="S23" s="255"/>
      <c r="T23" s="254"/>
      <c r="U23" s="255"/>
      <c r="V23" s="255"/>
    </row>
    <row r="24" spans="1:69" s="23" customFormat="1" ht="38.450000000000003" hidden="1" customHeight="1" outlineLevel="1">
      <c r="A24" s="98" t="s">
        <v>234</v>
      </c>
      <c r="B24" s="146">
        <f>'ф.7.1'!B24</f>
        <v>0</v>
      </c>
      <c r="C24" s="253"/>
      <c r="D24" s="254"/>
      <c r="E24" s="254"/>
      <c r="F24" s="254"/>
      <c r="G24" s="254"/>
      <c r="H24" s="253"/>
      <c r="I24" s="254"/>
      <c r="J24" s="254"/>
      <c r="K24" s="254"/>
      <c r="L24" s="254"/>
      <c r="M24" s="254"/>
      <c r="N24" s="255"/>
      <c r="O24" s="259"/>
      <c r="P24" s="255"/>
      <c r="Q24" s="259"/>
      <c r="R24" s="254"/>
      <c r="S24" s="255"/>
      <c r="T24" s="254"/>
      <c r="U24" s="255"/>
      <c r="V24" s="255"/>
    </row>
    <row r="25" spans="1:69" s="23" customFormat="1" ht="38.450000000000003" hidden="1" customHeight="1" outlineLevel="1">
      <c r="A25" s="98" t="s">
        <v>235</v>
      </c>
      <c r="B25" s="146">
        <f>'ф.7.1'!B25</f>
        <v>0</v>
      </c>
      <c r="C25" s="253"/>
      <c r="D25" s="254"/>
      <c r="E25" s="254"/>
      <c r="F25" s="254"/>
      <c r="G25" s="254"/>
      <c r="H25" s="253"/>
      <c r="I25" s="254"/>
      <c r="J25" s="254"/>
      <c r="K25" s="254"/>
      <c r="L25" s="254"/>
      <c r="M25" s="254"/>
      <c r="N25" s="255"/>
      <c r="O25" s="259"/>
      <c r="P25" s="255"/>
      <c r="Q25" s="259"/>
      <c r="R25" s="254"/>
      <c r="S25" s="255"/>
      <c r="T25" s="254"/>
      <c r="U25" s="255"/>
      <c r="V25" s="255"/>
    </row>
    <row r="26" spans="1:69" s="23" customFormat="1" ht="38.450000000000003" hidden="1" customHeight="1" outlineLevel="1">
      <c r="A26" s="98" t="s">
        <v>236</v>
      </c>
      <c r="B26" s="146">
        <f>'ф.7.1'!B26</f>
        <v>0</v>
      </c>
      <c r="C26" s="253"/>
      <c r="D26" s="254"/>
      <c r="E26" s="254"/>
      <c r="F26" s="254"/>
      <c r="G26" s="254"/>
      <c r="H26" s="253"/>
      <c r="I26" s="254"/>
      <c r="J26" s="254"/>
      <c r="K26" s="254"/>
      <c r="L26" s="254"/>
      <c r="M26" s="254"/>
      <c r="N26" s="255"/>
      <c r="O26" s="259"/>
      <c r="P26" s="255"/>
      <c r="Q26" s="259"/>
      <c r="R26" s="254"/>
      <c r="S26" s="255"/>
      <c r="T26" s="254"/>
      <c r="U26" s="255"/>
      <c r="V26" s="255"/>
    </row>
    <row r="27" spans="1:69" s="23" customFormat="1" ht="38.450000000000003" hidden="1" customHeight="1" outlineLevel="1">
      <c r="A27" s="98" t="s">
        <v>237</v>
      </c>
      <c r="B27" s="146">
        <f>'ф.7.1'!B27</f>
        <v>0</v>
      </c>
      <c r="C27" s="253" t="s">
        <v>209</v>
      </c>
      <c r="D27" s="254" t="s">
        <v>209</v>
      </c>
      <c r="E27" s="254" t="s">
        <v>209</v>
      </c>
      <c r="F27" s="254" t="s">
        <v>209</v>
      </c>
      <c r="G27" s="254" t="s">
        <v>209</v>
      </c>
      <c r="H27" s="253" t="s">
        <v>209</v>
      </c>
      <c r="I27" s="254" t="s">
        <v>209</v>
      </c>
      <c r="J27" s="254" t="s">
        <v>209</v>
      </c>
      <c r="K27" s="254" t="s">
        <v>209</v>
      </c>
      <c r="L27" s="254" t="s">
        <v>209</v>
      </c>
      <c r="M27" s="254" t="s">
        <v>209</v>
      </c>
      <c r="N27" s="255" t="s">
        <v>209</v>
      </c>
      <c r="O27" s="259" t="s">
        <v>209</v>
      </c>
      <c r="P27" s="255" t="s">
        <v>209</v>
      </c>
      <c r="Q27" s="259" t="s">
        <v>209</v>
      </c>
      <c r="R27" s="254" t="s">
        <v>209</v>
      </c>
      <c r="S27" s="255" t="s">
        <v>209</v>
      </c>
      <c r="T27" s="254" t="s">
        <v>209</v>
      </c>
      <c r="U27" s="255" t="s">
        <v>209</v>
      </c>
      <c r="V27" s="255" t="s">
        <v>209</v>
      </c>
    </row>
    <row r="28" spans="1:69" ht="21" customHeight="1" collapsed="1">
      <c r="A28" s="244">
        <v>2</v>
      </c>
      <c r="B28" s="148" t="s">
        <v>18</v>
      </c>
      <c r="C28" s="253" t="s">
        <v>209</v>
      </c>
      <c r="D28" s="254" t="s">
        <v>209</v>
      </c>
      <c r="E28" s="254" t="s">
        <v>209</v>
      </c>
      <c r="F28" s="254" t="s">
        <v>209</v>
      </c>
      <c r="G28" s="254" t="s">
        <v>209</v>
      </c>
      <c r="H28" s="253" t="s">
        <v>209</v>
      </c>
      <c r="I28" s="254" t="s">
        <v>209</v>
      </c>
      <c r="J28" s="254" t="s">
        <v>209</v>
      </c>
      <c r="K28" s="254" t="s">
        <v>209</v>
      </c>
      <c r="L28" s="255" t="s">
        <v>209</v>
      </c>
      <c r="M28" s="254" t="s">
        <v>209</v>
      </c>
      <c r="N28" s="255" t="s">
        <v>209</v>
      </c>
      <c r="O28" s="259" t="s">
        <v>209</v>
      </c>
      <c r="P28" s="255" t="s">
        <v>209</v>
      </c>
      <c r="Q28" s="259" t="s">
        <v>209</v>
      </c>
      <c r="R28" s="254" t="s">
        <v>209</v>
      </c>
      <c r="S28" s="255" t="s">
        <v>209</v>
      </c>
      <c r="T28" s="254" t="s">
        <v>209</v>
      </c>
      <c r="U28" s="255" t="s">
        <v>209</v>
      </c>
      <c r="V28" s="255" t="s">
        <v>209</v>
      </c>
      <c r="Y28" s="335"/>
      <c r="Z28" s="336"/>
      <c r="AA28" s="336"/>
      <c r="AB28" s="336"/>
      <c r="AC28" s="336"/>
      <c r="AD28" s="336"/>
      <c r="AE28" s="336"/>
      <c r="AF28" s="336"/>
      <c r="AG28" s="336"/>
      <c r="AH28" s="336"/>
      <c r="AI28" s="336"/>
      <c r="AJ28" s="336"/>
      <c r="AK28" s="336"/>
      <c r="AL28" s="336"/>
      <c r="AM28" s="336"/>
      <c r="AN28" s="336"/>
      <c r="AO28" s="336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</row>
    <row r="29" spans="1:69" ht="38.25" customHeight="1">
      <c r="A29" s="123" t="s">
        <v>75</v>
      </c>
      <c r="B29" s="145" t="s">
        <v>15</v>
      </c>
      <c r="C29" s="253" t="s">
        <v>209</v>
      </c>
      <c r="D29" s="254" t="s">
        <v>209</v>
      </c>
      <c r="E29" s="254" t="s">
        <v>209</v>
      </c>
      <c r="F29" s="254" t="s">
        <v>209</v>
      </c>
      <c r="G29" s="254" t="s">
        <v>209</v>
      </c>
      <c r="H29" s="253" t="s">
        <v>209</v>
      </c>
      <c r="I29" s="254" t="s">
        <v>209</v>
      </c>
      <c r="J29" s="254" t="s">
        <v>209</v>
      </c>
      <c r="K29" s="254" t="s">
        <v>209</v>
      </c>
      <c r="L29" s="260" t="s">
        <v>209</v>
      </c>
      <c r="M29" s="254" t="s">
        <v>209</v>
      </c>
      <c r="N29" s="255" t="s">
        <v>209</v>
      </c>
      <c r="O29" s="259" t="s">
        <v>209</v>
      </c>
      <c r="P29" s="255" t="s">
        <v>209</v>
      </c>
      <c r="Q29" s="259" t="s">
        <v>209</v>
      </c>
      <c r="R29" s="254" t="s">
        <v>209</v>
      </c>
      <c r="S29" s="255" t="s">
        <v>209</v>
      </c>
      <c r="T29" s="254" t="s">
        <v>209</v>
      </c>
      <c r="U29" s="255" t="s">
        <v>209</v>
      </c>
      <c r="V29" s="255" t="s">
        <v>209</v>
      </c>
      <c r="Y29" s="335"/>
      <c r="Z29" s="336"/>
      <c r="AA29" s="336"/>
      <c r="AB29" s="336"/>
      <c r="AC29" s="336"/>
      <c r="AD29" s="336"/>
      <c r="AE29" s="336"/>
      <c r="AF29" s="336"/>
      <c r="AG29" s="336"/>
      <c r="AH29" s="336"/>
      <c r="AI29" s="336"/>
      <c r="AJ29" s="336"/>
      <c r="AK29" s="336"/>
      <c r="AL29" s="336"/>
      <c r="AM29" s="336"/>
      <c r="AN29" s="336"/>
      <c r="AO29" s="336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7"/>
      <c r="BP29" s="97"/>
      <c r="BQ29" s="97"/>
    </row>
    <row r="30" spans="1:69" ht="23.25" customHeight="1">
      <c r="A30" s="123" t="s">
        <v>77</v>
      </c>
      <c r="B30" s="148" t="s">
        <v>183</v>
      </c>
      <c r="C30" s="253" t="s">
        <v>209</v>
      </c>
      <c r="D30" s="254" t="s">
        <v>209</v>
      </c>
      <c r="E30" s="254" t="s">
        <v>209</v>
      </c>
      <c r="F30" s="254" t="s">
        <v>209</v>
      </c>
      <c r="G30" s="254" t="s">
        <v>209</v>
      </c>
      <c r="H30" s="253" t="s">
        <v>209</v>
      </c>
      <c r="I30" s="254" t="s">
        <v>209</v>
      </c>
      <c r="J30" s="254" t="s">
        <v>209</v>
      </c>
      <c r="K30" s="254" t="s">
        <v>209</v>
      </c>
      <c r="L30" s="255" t="s">
        <v>209</v>
      </c>
      <c r="M30" s="254" t="s">
        <v>209</v>
      </c>
      <c r="N30" s="255" t="s">
        <v>209</v>
      </c>
      <c r="O30" s="259" t="s">
        <v>209</v>
      </c>
      <c r="P30" s="255" t="s">
        <v>209</v>
      </c>
      <c r="Q30" s="259" t="s">
        <v>209</v>
      </c>
      <c r="R30" s="254" t="s">
        <v>209</v>
      </c>
      <c r="S30" s="255" t="s">
        <v>209</v>
      </c>
      <c r="T30" s="254" t="s">
        <v>209</v>
      </c>
      <c r="U30" s="255" t="s">
        <v>209</v>
      </c>
      <c r="V30" s="255" t="s">
        <v>209</v>
      </c>
      <c r="Y30" s="335"/>
      <c r="Z30" s="336"/>
      <c r="AA30" s="336"/>
      <c r="AB30" s="336"/>
      <c r="AC30" s="336"/>
      <c r="AD30" s="336"/>
      <c r="AE30" s="336"/>
      <c r="AF30" s="336"/>
      <c r="AG30" s="336"/>
      <c r="AH30" s="336"/>
      <c r="AI30" s="336"/>
      <c r="AJ30" s="336"/>
      <c r="AK30" s="336"/>
      <c r="AL30" s="336"/>
      <c r="AM30" s="336"/>
      <c r="AN30" s="336"/>
      <c r="AO30" s="336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97"/>
      <c r="BQ30" s="97"/>
    </row>
    <row r="31" spans="1:69" ht="48.6" customHeight="1">
      <c r="A31" s="75" t="s">
        <v>207</v>
      </c>
      <c r="B31" s="146" t="str">
        <f>'ф.7.1'!B31</f>
        <v>Строительство ВЛЗ-10 кВ, КТП в Ульяновском районе, с.Луговое</v>
      </c>
      <c r="C31" s="254" t="s">
        <v>209</v>
      </c>
      <c r="D31" s="254" t="s">
        <v>209</v>
      </c>
      <c r="E31" s="254" t="s">
        <v>209</v>
      </c>
      <c r="F31" s="254" t="s">
        <v>258</v>
      </c>
      <c r="G31" s="254" t="s">
        <v>258</v>
      </c>
      <c r="H31" s="255" t="s">
        <v>209</v>
      </c>
      <c r="I31" s="254" t="s">
        <v>209</v>
      </c>
      <c r="J31" s="254" t="s">
        <v>209</v>
      </c>
      <c r="K31" s="254" t="s">
        <v>209</v>
      </c>
      <c r="L31" s="254" t="s">
        <v>209</v>
      </c>
      <c r="M31" s="254" t="s">
        <v>209</v>
      </c>
      <c r="N31" s="255" t="s">
        <v>209</v>
      </c>
      <c r="O31" s="259" t="s">
        <v>209</v>
      </c>
      <c r="P31" s="255" t="s">
        <v>209</v>
      </c>
      <c r="Q31" s="259" t="s">
        <v>209</v>
      </c>
      <c r="R31" s="254" t="s">
        <v>209</v>
      </c>
      <c r="S31" s="255" t="s">
        <v>209</v>
      </c>
      <c r="T31" s="254" t="s">
        <v>209</v>
      </c>
      <c r="U31" s="255" t="s">
        <v>209</v>
      </c>
      <c r="V31" s="255" t="s">
        <v>209</v>
      </c>
      <c r="Y31" s="335"/>
      <c r="Z31" s="336"/>
      <c r="AA31" s="336"/>
      <c r="AB31" s="336"/>
      <c r="AC31" s="336"/>
      <c r="AD31" s="336"/>
      <c r="AE31" s="336"/>
      <c r="AF31" s="336"/>
      <c r="AG31" s="336"/>
      <c r="AH31" s="336"/>
      <c r="AI31" s="336"/>
      <c r="AJ31" s="336"/>
      <c r="AK31" s="336"/>
      <c r="AL31" s="336"/>
      <c r="AM31" s="336"/>
      <c r="AN31" s="336"/>
      <c r="AO31" s="336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</row>
    <row r="32" spans="1:69" ht="51.75" hidden="1" customHeight="1">
      <c r="A32" s="98" t="s">
        <v>208</v>
      </c>
      <c r="B32" s="146">
        <f>'ф.7.1'!B32</f>
        <v>0</v>
      </c>
      <c r="C32" s="224" t="s">
        <v>209</v>
      </c>
      <c r="D32" s="225"/>
      <c r="E32" s="235"/>
      <c r="F32" s="225"/>
      <c r="G32" s="225"/>
      <c r="H32" s="225" t="s">
        <v>209</v>
      </c>
      <c r="I32" s="225" t="s">
        <v>209</v>
      </c>
      <c r="J32" s="225" t="s">
        <v>209</v>
      </c>
      <c r="K32" s="225"/>
      <c r="L32" s="225"/>
      <c r="M32" s="234"/>
      <c r="N32" s="235"/>
      <c r="O32" s="236"/>
      <c r="P32" s="235"/>
      <c r="Q32" s="236"/>
      <c r="R32" s="234"/>
      <c r="S32" s="235"/>
      <c r="T32" s="234"/>
      <c r="U32" s="235"/>
      <c r="V32" s="237"/>
      <c r="Y32" s="335"/>
      <c r="Z32" s="336"/>
      <c r="AA32" s="336"/>
      <c r="AB32" s="336"/>
      <c r="AC32" s="336"/>
      <c r="AD32" s="336"/>
      <c r="AE32" s="336"/>
      <c r="AF32" s="336"/>
      <c r="AG32" s="336"/>
      <c r="AH32" s="336"/>
      <c r="AI32" s="336"/>
      <c r="AJ32" s="336"/>
      <c r="AK32" s="336"/>
      <c r="AL32" s="336"/>
      <c r="AM32" s="336"/>
      <c r="AN32" s="336"/>
      <c r="AO32" s="336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</row>
    <row r="33" spans="3:11">
      <c r="H33" s="89"/>
    </row>
    <row r="35" spans="3:11" s="36" customFormat="1" ht="22.9" customHeight="1">
      <c r="D35" s="36" t="str">
        <f>'ф.7.2'!C51</f>
        <v>Начальник ОРС</v>
      </c>
      <c r="K35" s="36" t="str">
        <f>'ф.7.2'!S51</f>
        <v>Ф.М. Валиахметов</v>
      </c>
    </row>
    <row r="36" spans="3:11" ht="12.75">
      <c r="D36" s="149"/>
    </row>
    <row r="37" spans="3:11" ht="15.75">
      <c r="C37" s="40"/>
      <c r="D37" s="99"/>
      <c r="E37" s="40"/>
      <c r="F37" s="40"/>
      <c r="G37" s="40"/>
      <c r="H37" s="40"/>
      <c r="I37" s="40"/>
      <c r="J37" s="40"/>
    </row>
    <row r="38" spans="3:11" ht="15.75">
      <c r="C38" s="40"/>
      <c r="D38" s="40"/>
      <c r="E38" s="40"/>
      <c r="F38" s="40"/>
      <c r="G38" s="40"/>
      <c r="H38" s="40"/>
      <c r="I38" s="40"/>
      <c r="J38" s="40"/>
    </row>
  </sheetData>
  <mergeCells count="24">
    <mergeCell ref="A12:A15"/>
    <mergeCell ref="B12:B15"/>
    <mergeCell ref="R14:V14"/>
    <mergeCell ref="Y32:AO32"/>
    <mergeCell ref="Y31:AO31"/>
    <mergeCell ref="Y30:AO30"/>
    <mergeCell ref="Y29:AO29"/>
    <mergeCell ref="Y28:AO28"/>
    <mergeCell ref="M14:Q14"/>
    <mergeCell ref="C12:L12"/>
    <mergeCell ref="C14:G14"/>
    <mergeCell ref="H14:L14"/>
    <mergeCell ref="H13:L13"/>
    <mergeCell ref="S1:V1"/>
    <mergeCell ref="B3:V3"/>
    <mergeCell ref="S7:V7"/>
    <mergeCell ref="S4:V4"/>
    <mergeCell ref="R13:V13"/>
    <mergeCell ref="C13:G13"/>
    <mergeCell ref="R8:V8"/>
    <mergeCell ref="S6:V6"/>
    <mergeCell ref="M12:V12"/>
    <mergeCell ref="M13:Q13"/>
    <mergeCell ref="S5:V5"/>
  </mergeCells>
  <pageMargins left="0.55118110236220474" right="0.19685039370078741" top="0.39370078740157483" bottom="0.19685039370078741" header="0" footer="0"/>
  <pageSetup paperSize="9" scale="6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51"/>
  <sheetViews>
    <sheetView view="pageBreakPreview" topLeftCell="A16" zoomScaleNormal="100" workbookViewId="0">
      <selection activeCell="EL26" sqref="EL26"/>
    </sheetView>
  </sheetViews>
  <sheetFormatPr defaultColWidth="0.85546875" defaultRowHeight="12.75"/>
  <cols>
    <col min="1" max="16384" width="0.85546875" style="10"/>
  </cols>
  <sheetData>
    <row r="1" spans="1:105" ht="33.75" customHeight="1">
      <c r="CC1" s="337" t="s">
        <v>98</v>
      </c>
      <c r="CD1" s="337"/>
      <c r="CE1" s="337"/>
      <c r="CF1" s="337"/>
      <c r="CG1" s="337"/>
      <c r="CH1" s="337"/>
      <c r="CI1" s="337"/>
      <c r="CJ1" s="337"/>
      <c r="CK1" s="337"/>
      <c r="CL1" s="337"/>
      <c r="CM1" s="337"/>
      <c r="CN1" s="337"/>
      <c r="CO1" s="337"/>
      <c r="CP1" s="337"/>
      <c r="CQ1" s="337"/>
      <c r="CR1" s="337"/>
      <c r="CS1" s="337"/>
      <c r="CT1" s="337"/>
      <c r="CU1" s="337"/>
      <c r="CV1" s="337"/>
      <c r="CW1" s="337"/>
      <c r="CX1" s="337"/>
      <c r="CY1" s="337"/>
      <c r="CZ1" s="337"/>
      <c r="DA1" s="337"/>
    </row>
    <row r="3" spans="1:105" s="6" customFormat="1" ht="31.5" hidden="1" customHeight="1">
      <c r="A3" s="306" t="s">
        <v>99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  <c r="Z3" s="338"/>
      <c r="AA3" s="338"/>
      <c r="AB3" s="338"/>
      <c r="AC3" s="338"/>
      <c r="AD3" s="338"/>
      <c r="AE3" s="338"/>
      <c r="AF3" s="338"/>
      <c r="AG3" s="338"/>
      <c r="AH3" s="338"/>
      <c r="AI3" s="338"/>
      <c r="AJ3" s="338"/>
      <c r="AK3" s="338"/>
      <c r="AL3" s="338"/>
      <c r="AM3" s="338"/>
      <c r="AN3" s="338"/>
      <c r="AO3" s="338"/>
      <c r="AP3" s="338"/>
      <c r="AQ3" s="338"/>
      <c r="AR3" s="338"/>
      <c r="AS3" s="338"/>
      <c r="AT3" s="338"/>
      <c r="AU3" s="338"/>
      <c r="AV3" s="338"/>
      <c r="AW3" s="338"/>
      <c r="AX3" s="338"/>
      <c r="AY3" s="338"/>
      <c r="AZ3" s="338"/>
      <c r="BA3" s="338"/>
      <c r="BB3" s="338"/>
      <c r="BC3" s="338"/>
      <c r="BD3" s="338"/>
      <c r="BE3" s="338"/>
      <c r="BF3" s="338"/>
      <c r="BG3" s="338"/>
      <c r="BH3" s="338"/>
      <c r="BI3" s="338"/>
      <c r="BJ3" s="338"/>
      <c r="BK3" s="338"/>
      <c r="BL3" s="338"/>
      <c r="BM3" s="338"/>
      <c r="BN3" s="338"/>
      <c r="BO3" s="338"/>
      <c r="BP3" s="338"/>
      <c r="BQ3" s="338"/>
      <c r="BR3" s="338"/>
      <c r="BS3" s="338"/>
      <c r="BT3" s="338"/>
      <c r="BU3" s="338"/>
      <c r="BV3" s="338"/>
      <c r="BW3" s="338"/>
      <c r="BX3" s="338"/>
      <c r="BY3" s="338"/>
      <c r="BZ3" s="338"/>
      <c r="CA3" s="338"/>
      <c r="CB3" s="338"/>
      <c r="CC3" s="338"/>
      <c r="CD3" s="338"/>
      <c r="CE3" s="338"/>
      <c r="CF3" s="338"/>
      <c r="CG3" s="338"/>
      <c r="CH3" s="338"/>
      <c r="CI3" s="338"/>
      <c r="CJ3" s="338"/>
      <c r="CK3" s="338"/>
      <c r="CL3" s="338"/>
      <c r="CM3" s="338"/>
      <c r="CN3" s="338"/>
      <c r="CO3" s="338"/>
      <c r="CP3" s="338"/>
      <c r="CQ3" s="338"/>
      <c r="CR3" s="338"/>
      <c r="CS3" s="338"/>
      <c r="CT3" s="338"/>
      <c r="CU3" s="338"/>
      <c r="CV3" s="338"/>
      <c r="CW3" s="338"/>
      <c r="CX3" s="338"/>
      <c r="CY3" s="338"/>
      <c r="CZ3" s="338"/>
      <c r="DA3" s="338"/>
    </row>
    <row r="5" spans="1:105" s="13" customFormat="1">
      <c r="K5" s="339" t="s">
        <v>100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39"/>
      <c r="AX5" s="339"/>
      <c r="AY5" s="339"/>
      <c r="AZ5" s="339"/>
      <c r="BA5" s="339"/>
      <c r="BB5" s="339"/>
      <c r="BC5" s="339"/>
      <c r="BD5" s="339"/>
      <c r="BE5" s="340"/>
      <c r="BF5" s="340"/>
      <c r="BG5" s="340"/>
      <c r="BH5" s="340"/>
      <c r="BI5" s="341" t="s">
        <v>101</v>
      </c>
      <c r="BJ5" s="341"/>
      <c r="BK5" s="341"/>
      <c r="BL5" s="341"/>
      <c r="BM5" s="341"/>
      <c r="BN5" s="341"/>
      <c r="BO5" s="341"/>
      <c r="BP5" s="341"/>
      <c r="BQ5" s="341"/>
      <c r="BR5" s="341"/>
      <c r="BS5" s="340"/>
      <c r="BT5" s="340"/>
      <c r="BU5" s="340"/>
      <c r="BV5" s="340"/>
      <c r="BW5" s="340"/>
      <c r="BX5" s="340"/>
      <c r="BY5" s="340"/>
      <c r="BZ5" s="342" t="s">
        <v>102</v>
      </c>
      <c r="CA5" s="342"/>
      <c r="CB5" s="342"/>
      <c r="CC5" s="342"/>
      <c r="CD5" s="342"/>
      <c r="CE5" s="342"/>
      <c r="CF5" s="340" t="s">
        <v>159</v>
      </c>
      <c r="CG5" s="340"/>
      <c r="CH5" s="340"/>
      <c r="CI5" s="340"/>
      <c r="CJ5" s="340"/>
      <c r="CK5" s="340"/>
      <c r="CL5" s="340"/>
      <c r="CM5" s="13" t="s">
        <v>103</v>
      </c>
      <c r="CQ5" s="13" t="s">
        <v>162</v>
      </c>
    </row>
    <row r="7" spans="1:105" ht="24.75" customHeight="1">
      <c r="BZ7" s="350" t="s">
        <v>161</v>
      </c>
      <c r="CA7" s="350"/>
      <c r="CB7" s="350"/>
      <c r="CC7" s="350"/>
      <c r="CD7" s="350"/>
      <c r="CE7" s="350"/>
      <c r="CF7" s="350"/>
      <c r="CG7" s="350"/>
      <c r="CH7" s="350"/>
      <c r="CI7" s="350"/>
      <c r="CJ7" s="350"/>
      <c r="CK7" s="350"/>
      <c r="CL7" s="350"/>
      <c r="CM7" s="350"/>
      <c r="CN7" s="350"/>
      <c r="CO7" s="350"/>
      <c r="CP7" s="350"/>
      <c r="CQ7" s="350"/>
      <c r="CR7" s="350"/>
      <c r="CS7" s="350"/>
      <c r="CT7" s="350"/>
      <c r="CU7" s="350"/>
      <c r="CV7" s="350"/>
      <c r="CW7" s="350"/>
      <c r="CX7" s="350"/>
      <c r="CY7" s="350"/>
      <c r="CZ7" s="350"/>
      <c r="DA7" s="350"/>
    </row>
    <row r="8" spans="1:105">
      <c r="BY8" s="14"/>
      <c r="BZ8" s="351" t="s">
        <v>156</v>
      </c>
      <c r="CA8" s="351"/>
      <c r="CB8" s="351"/>
      <c r="CC8" s="351"/>
      <c r="CD8" s="351"/>
      <c r="CE8" s="351"/>
      <c r="CF8" s="351"/>
      <c r="CG8" s="351"/>
      <c r="CH8" s="351"/>
      <c r="CI8" s="351"/>
      <c r="CJ8" s="351"/>
      <c r="CK8" s="351"/>
      <c r="CL8" s="351"/>
      <c r="CM8" s="351"/>
      <c r="CN8" s="351"/>
      <c r="CO8" s="351"/>
      <c r="CP8" s="351"/>
      <c r="CQ8" s="351"/>
      <c r="CR8" s="351"/>
      <c r="CS8" s="351"/>
      <c r="CT8" s="351"/>
      <c r="CU8" s="351"/>
      <c r="CV8" s="351"/>
      <c r="CW8" s="351"/>
      <c r="CX8" s="351"/>
      <c r="CY8" s="351"/>
      <c r="CZ8" s="351"/>
      <c r="DA8" s="351"/>
    </row>
    <row r="9" spans="1:105">
      <c r="BZ9" s="352" t="s">
        <v>9</v>
      </c>
      <c r="CA9" s="352"/>
      <c r="CB9" s="352"/>
      <c r="CC9" s="352"/>
      <c r="CD9" s="352"/>
      <c r="CE9" s="352"/>
      <c r="CF9" s="352"/>
      <c r="CG9" s="352"/>
      <c r="CH9" s="352"/>
      <c r="CI9" s="352"/>
      <c r="CJ9" s="352"/>
      <c r="CK9" s="352"/>
      <c r="CL9" s="352"/>
      <c r="CM9" s="352"/>
      <c r="CN9" s="352"/>
      <c r="CO9" s="352"/>
      <c r="CP9" s="352"/>
      <c r="CQ9" s="352"/>
      <c r="CR9" s="352"/>
      <c r="CS9" s="352"/>
      <c r="CT9" s="352"/>
      <c r="CU9" s="352"/>
      <c r="CV9" s="352"/>
      <c r="CW9" s="352"/>
      <c r="CX9" s="352"/>
      <c r="CY9" s="352"/>
      <c r="CZ9" s="352"/>
      <c r="DA9" s="352"/>
    </row>
    <row r="10" spans="1:105">
      <c r="BY10" s="353" t="s">
        <v>10</v>
      </c>
      <c r="BZ10" s="353"/>
      <c r="CA10" s="354"/>
      <c r="CB10" s="354"/>
      <c r="CC10" s="354"/>
      <c r="CD10" s="355" t="s">
        <v>10</v>
      </c>
      <c r="CE10" s="355"/>
      <c r="CF10" s="354"/>
      <c r="CG10" s="354"/>
      <c r="CH10" s="354"/>
      <c r="CI10" s="354"/>
      <c r="CJ10" s="354"/>
      <c r="CK10" s="354"/>
      <c r="CL10" s="354"/>
      <c r="CM10" s="354"/>
      <c r="CN10" s="354"/>
      <c r="CO10" s="354"/>
      <c r="CP10" s="353">
        <v>20</v>
      </c>
      <c r="CQ10" s="353"/>
      <c r="CR10" s="353"/>
      <c r="CS10" s="356"/>
      <c r="CT10" s="356"/>
      <c r="CU10" s="356"/>
      <c r="CW10" s="12" t="s">
        <v>11</v>
      </c>
      <c r="CZ10" s="12"/>
    </row>
    <row r="11" spans="1:105">
      <c r="DA11" s="11" t="s">
        <v>12</v>
      </c>
    </row>
    <row r="13" spans="1:105">
      <c r="A13" s="311" t="s">
        <v>104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43"/>
      <c r="BB13" s="311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43"/>
      <c r="CB13" s="311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43"/>
    </row>
    <row r="14" spans="1:105" ht="39.75" customHeight="1">
      <c r="A14" s="344" t="s">
        <v>105</v>
      </c>
      <c r="B14" s="345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5"/>
      <c r="AL14" s="345"/>
      <c r="AM14" s="345"/>
      <c r="AN14" s="345"/>
      <c r="AO14" s="345"/>
      <c r="AP14" s="345"/>
      <c r="AQ14" s="345"/>
      <c r="AR14" s="345"/>
      <c r="AS14" s="345"/>
      <c r="AT14" s="345"/>
      <c r="AU14" s="345"/>
      <c r="AV14" s="345"/>
      <c r="AW14" s="345"/>
      <c r="AX14" s="345"/>
      <c r="AY14" s="345"/>
      <c r="AZ14" s="345"/>
      <c r="BA14" s="346"/>
      <c r="BB14" s="347" t="s">
        <v>106</v>
      </c>
      <c r="BC14" s="348"/>
      <c r="BD14" s="348"/>
      <c r="BE14" s="348"/>
      <c r="BF14" s="348"/>
      <c r="BG14" s="348"/>
      <c r="BH14" s="348"/>
      <c r="BI14" s="348"/>
      <c r="BJ14" s="348"/>
      <c r="BK14" s="348"/>
      <c r="BL14" s="348"/>
      <c r="BM14" s="348"/>
      <c r="BN14" s="348"/>
      <c r="BO14" s="348"/>
      <c r="BP14" s="348"/>
      <c r="BQ14" s="348"/>
      <c r="BR14" s="348"/>
      <c r="BS14" s="348"/>
      <c r="BT14" s="348"/>
      <c r="BU14" s="348"/>
      <c r="BV14" s="348"/>
      <c r="BW14" s="348"/>
      <c r="BX14" s="348"/>
      <c r="BY14" s="348"/>
      <c r="BZ14" s="348"/>
      <c r="CA14" s="349"/>
      <c r="CB14" s="347" t="s">
        <v>160</v>
      </c>
      <c r="CC14" s="348"/>
      <c r="CD14" s="348"/>
      <c r="CE14" s="348"/>
      <c r="CF14" s="348"/>
      <c r="CG14" s="348"/>
      <c r="CH14" s="348"/>
      <c r="CI14" s="348"/>
      <c r="CJ14" s="348"/>
      <c r="CK14" s="348"/>
      <c r="CL14" s="348"/>
      <c r="CM14" s="348"/>
      <c r="CN14" s="348"/>
      <c r="CO14" s="348"/>
      <c r="CP14" s="348"/>
      <c r="CQ14" s="348"/>
      <c r="CR14" s="348"/>
      <c r="CS14" s="348"/>
      <c r="CT14" s="348"/>
      <c r="CU14" s="348"/>
      <c r="CV14" s="348"/>
      <c r="CW14" s="348"/>
      <c r="CX14" s="348"/>
      <c r="CY14" s="348"/>
      <c r="CZ14" s="348"/>
      <c r="DA14" s="349"/>
    </row>
    <row r="15" spans="1:105">
      <c r="A15" s="344">
        <v>1</v>
      </c>
      <c r="B15" s="345"/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5"/>
      <c r="AG15" s="345"/>
      <c r="AH15" s="345"/>
      <c r="AI15" s="345"/>
      <c r="AJ15" s="345"/>
      <c r="AK15" s="345"/>
      <c r="AL15" s="345"/>
      <c r="AM15" s="345"/>
      <c r="AN15" s="345"/>
      <c r="AO15" s="345"/>
      <c r="AP15" s="345"/>
      <c r="AQ15" s="345"/>
      <c r="AR15" s="345"/>
      <c r="AS15" s="345"/>
      <c r="AT15" s="345"/>
      <c r="AU15" s="345"/>
      <c r="AV15" s="345"/>
      <c r="AW15" s="345"/>
      <c r="AX15" s="345"/>
      <c r="AY15" s="345"/>
      <c r="AZ15" s="345"/>
      <c r="BA15" s="346"/>
      <c r="BB15" s="344">
        <v>2</v>
      </c>
      <c r="BC15" s="345"/>
      <c r="BD15" s="345"/>
      <c r="BE15" s="345"/>
      <c r="BF15" s="345"/>
      <c r="BG15" s="345"/>
      <c r="BH15" s="345"/>
      <c r="BI15" s="345"/>
      <c r="BJ15" s="345"/>
      <c r="BK15" s="345"/>
      <c r="BL15" s="345"/>
      <c r="BM15" s="345"/>
      <c r="BN15" s="345"/>
      <c r="BO15" s="345"/>
      <c r="BP15" s="345"/>
      <c r="BQ15" s="345"/>
      <c r="BR15" s="345"/>
      <c r="BS15" s="345"/>
      <c r="BT15" s="345"/>
      <c r="BU15" s="345"/>
      <c r="BV15" s="345"/>
      <c r="BW15" s="345"/>
      <c r="BX15" s="345"/>
      <c r="BY15" s="345"/>
      <c r="BZ15" s="345"/>
      <c r="CA15" s="346"/>
      <c r="CB15" s="344">
        <v>3</v>
      </c>
      <c r="CC15" s="345"/>
      <c r="CD15" s="345"/>
      <c r="CE15" s="345"/>
      <c r="CF15" s="345"/>
      <c r="CG15" s="345"/>
      <c r="CH15" s="345"/>
      <c r="CI15" s="345"/>
      <c r="CJ15" s="345"/>
      <c r="CK15" s="345"/>
      <c r="CL15" s="345"/>
      <c r="CM15" s="345"/>
      <c r="CN15" s="345"/>
      <c r="CO15" s="345"/>
      <c r="CP15" s="345"/>
      <c r="CQ15" s="345"/>
      <c r="CR15" s="345"/>
      <c r="CS15" s="345"/>
      <c r="CT15" s="345"/>
      <c r="CU15" s="345"/>
      <c r="CV15" s="345"/>
      <c r="CW15" s="345"/>
      <c r="CX15" s="345"/>
      <c r="CY15" s="345"/>
      <c r="CZ15" s="345"/>
      <c r="DA15" s="346"/>
    </row>
    <row r="16" spans="1:105" s="16" customFormat="1">
      <c r="A16" s="15"/>
      <c r="B16" s="357" t="s">
        <v>107</v>
      </c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  <c r="AK16" s="357"/>
      <c r="AL16" s="357"/>
      <c r="AM16" s="357"/>
      <c r="AN16" s="357"/>
      <c r="AO16" s="357"/>
      <c r="AP16" s="357"/>
      <c r="AQ16" s="357"/>
      <c r="AR16" s="357"/>
      <c r="AS16" s="357"/>
      <c r="AT16" s="357"/>
      <c r="AU16" s="357"/>
      <c r="AV16" s="357"/>
      <c r="AW16" s="357"/>
      <c r="AX16" s="357"/>
      <c r="AY16" s="357"/>
      <c r="AZ16" s="357"/>
      <c r="BA16" s="358"/>
      <c r="BB16" s="359"/>
      <c r="BC16" s="360"/>
      <c r="BD16" s="360"/>
      <c r="BE16" s="360"/>
      <c r="BF16" s="360"/>
      <c r="BG16" s="360"/>
      <c r="BH16" s="360"/>
      <c r="BI16" s="360"/>
      <c r="BJ16" s="360"/>
      <c r="BK16" s="360"/>
      <c r="BL16" s="360"/>
      <c r="BM16" s="360"/>
      <c r="BN16" s="360"/>
      <c r="BO16" s="360"/>
      <c r="BP16" s="360"/>
      <c r="BQ16" s="360"/>
      <c r="BR16" s="360"/>
      <c r="BS16" s="360"/>
      <c r="BT16" s="360"/>
      <c r="BU16" s="360"/>
      <c r="BV16" s="360"/>
      <c r="BW16" s="360"/>
      <c r="BX16" s="360"/>
      <c r="BY16" s="360"/>
      <c r="BZ16" s="360"/>
      <c r="CA16" s="361"/>
      <c r="CB16" s="359"/>
      <c r="CC16" s="360"/>
      <c r="CD16" s="360"/>
      <c r="CE16" s="360"/>
      <c r="CF16" s="360"/>
      <c r="CG16" s="360"/>
      <c r="CH16" s="360"/>
      <c r="CI16" s="360"/>
      <c r="CJ16" s="360"/>
      <c r="CK16" s="360"/>
      <c r="CL16" s="360"/>
      <c r="CM16" s="360"/>
      <c r="CN16" s="360"/>
      <c r="CO16" s="360"/>
      <c r="CP16" s="360"/>
      <c r="CQ16" s="360"/>
      <c r="CR16" s="360"/>
      <c r="CS16" s="360"/>
      <c r="CT16" s="360"/>
      <c r="CU16" s="360"/>
      <c r="CV16" s="360"/>
      <c r="CW16" s="360"/>
      <c r="CX16" s="360"/>
      <c r="CY16" s="360"/>
      <c r="CZ16" s="360"/>
      <c r="DA16" s="361"/>
    </row>
    <row r="17" spans="1:105" s="16" customFormat="1">
      <c r="A17" s="15"/>
      <c r="B17" s="357" t="s">
        <v>108</v>
      </c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  <c r="AK17" s="357"/>
      <c r="AL17" s="357"/>
      <c r="AM17" s="357"/>
      <c r="AN17" s="357"/>
      <c r="AO17" s="357"/>
      <c r="AP17" s="357"/>
      <c r="AQ17" s="357"/>
      <c r="AR17" s="357"/>
      <c r="AS17" s="357"/>
      <c r="AT17" s="357"/>
      <c r="AU17" s="357"/>
      <c r="AV17" s="357"/>
      <c r="AW17" s="357"/>
      <c r="AX17" s="357"/>
      <c r="AY17" s="357"/>
      <c r="AZ17" s="357"/>
      <c r="BA17" s="358"/>
      <c r="BB17" s="359"/>
      <c r="BC17" s="360"/>
      <c r="BD17" s="360"/>
      <c r="BE17" s="360"/>
      <c r="BF17" s="360"/>
      <c r="BG17" s="360"/>
      <c r="BH17" s="360"/>
      <c r="BI17" s="360"/>
      <c r="BJ17" s="360"/>
      <c r="BK17" s="360"/>
      <c r="BL17" s="360"/>
      <c r="BM17" s="360"/>
      <c r="BN17" s="360"/>
      <c r="BO17" s="360"/>
      <c r="BP17" s="360"/>
      <c r="BQ17" s="360"/>
      <c r="BR17" s="360"/>
      <c r="BS17" s="360"/>
      <c r="BT17" s="360"/>
      <c r="BU17" s="360"/>
      <c r="BV17" s="360"/>
      <c r="BW17" s="360"/>
      <c r="BX17" s="360"/>
      <c r="BY17" s="360"/>
      <c r="BZ17" s="360"/>
      <c r="CA17" s="361"/>
      <c r="CB17" s="359"/>
      <c r="CC17" s="360"/>
      <c r="CD17" s="360"/>
      <c r="CE17" s="360"/>
      <c r="CF17" s="360"/>
      <c r="CG17" s="360"/>
      <c r="CH17" s="360"/>
      <c r="CI17" s="360"/>
      <c r="CJ17" s="360"/>
      <c r="CK17" s="360"/>
      <c r="CL17" s="360"/>
      <c r="CM17" s="360"/>
      <c r="CN17" s="360"/>
      <c r="CO17" s="360"/>
      <c r="CP17" s="360"/>
      <c r="CQ17" s="360"/>
      <c r="CR17" s="360"/>
      <c r="CS17" s="360"/>
      <c r="CT17" s="360"/>
      <c r="CU17" s="360"/>
      <c r="CV17" s="360"/>
      <c r="CW17" s="360"/>
      <c r="CX17" s="360"/>
      <c r="CY17" s="360"/>
      <c r="CZ17" s="360"/>
      <c r="DA17" s="361"/>
    </row>
    <row r="18" spans="1:105" s="16" customFormat="1">
      <c r="A18" s="15"/>
      <c r="B18" s="357" t="s">
        <v>109</v>
      </c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7"/>
      <c r="S18" s="357"/>
      <c r="T18" s="357"/>
      <c r="U18" s="357"/>
      <c r="V18" s="357"/>
      <c r="W18" s="357"/>
      <c r="X18" s="357"/>
      <c r="Y18" s="357"/>
      <c r="Z18" s="357"/>
      <c r="AA18" s="357"/>
      <c r="AB18" s="357"/>
      <c r="AC18" s="357"/>
      <c r="AD18" s="357"/>
      <c r="AE18" s="357"/>
      <c r="AF18" s="357"/>
      <c r="AG18" s="357"/>
      <c r="AH18" s="357"/>
      <c r="AI18" s="357"/>
      <c r="AJ18" s="357"/>
      <c r="AK18" s="357"/>
      <c r="AL18" s="357"/>
      <c r="AM18" s="357"/>
      <c r="AN18" s="357"/>
      <c r="AO18" s="357"/>
      <c r="AP18" s="357"/>
      <c r="AQ18" s="357"/>
      <c r="AR18" s="357"/>
      <c r="AS18" s="357"/>
      <c r="AT18" s="357"/>
      <c r="AU18" s="357"/>
      <c r="AV18" s="357"/>
      <c r="AW18" s="357"/>
      <c r="AX18" s="357"/>
      <c r="AY18" s="357"/>
      <c r="AZ18" s="357"/>
      <c r="BA18" s="358"/>
      <c r="BB18" s="359"/>
      <c r="BC18" s="360"/>
      <c r="BD18" s="360"/>
      <c r="BE18" s="360"/>
      <c r="BF18" s="360"/>
      <c r="BG18" s="360"/>
      <c r="BH18" s="360"/>
      <c r="BI18" s="360"/>
      <c r="BJ18" s="360"/>
      <c r="BK18" s="360"/>
      <c r="BL18" s="360"/>
      <c r="BM18" s="360"/>
      <c r="BN18" s="360"/>
      <c r="BO18" s="360"/>
      <c r="BP18" s="360"/>
      <c r="BQ18" s="360"/>
      <c r="BR18" s="360"/>
      <c r="BS18" s="360"/>
      <c r="BT18" s="360"/>
      <c r="BU18" s="360"/>
      <c r="BV18" s="360"/>
      <c r="BW18" s="360"/>
      <c r="BX18" s="360"/>
      <c r="BY18" s="360"/>
      <c r="BZ18" s="360"/>
      <c r="CA18" s="361"/>
      <c r="CB18" s="359"/>
      <c r="CC18" s="360"/>
      <c r="CD18" s="360"/>
      <c r="CE18" s="360"/>
      <c r="CF18" s="360"/>
      <c r="CG18" s="360"/>
      <c r="CH18" s="360"/>
      <c r="CI18" s="360"/>
      <c r="CJ18" s="360"/>
      <c r="CK18" s="360"/>
      <c r="CL18" s="360"/>
      <c r="CM18" s="360"/>
      <c r="CN18" s="360"/>
      <c r="CO18" s="360"/>
      <c r="CP18" s="360"/>
      <c r="CQ18" s="360"/>
      <c r="CR18" s="360"/>
      <c r="CS18" s="360"/>
      <c r="CT18" s="360"/>
      <c r="CU18" s="360"/>
      <c r="CV18" s="360"/>
      <c r="CW18" s="360"/>
      <c r="CX18" s="360"/>
      <c r="CY18" s="360"/>
      <c r="CZ18" s="360"/>
      <c r="DA18" s="361"/>
    </row>
    <row r="19" spans="1:105" s="16" customFormat="1">
      <c r="A19" s="362"/>
      <c r="B19" s="357"/>
      <c r="C19" s="357"/>
      <c r="D19" s="357" t="s">
        <v>110</v>
      </c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57"/>
      <c r="V19" s="357"/>
      <c r="W19" s="357"/>
      <c r="X19" s="357"/>
      <c r="Y19" s="357"/>
      <c r="Z19" s="357"/>
      <c r="AA19" s="357"/>
      <c r="AB19" s="357"/>
      <c r="AC19" s="357"/>
      <c r="AD19" s="357"/>
      <c r="AE19" s="357"/>
      <c r="AF19" s="357"/>
      <c r="AG19" s="357"/>
      <c r="AH19" s="357"/>
      <c r="AI19" s="357"/>
      <c r="AJ19" s="357"/>
      <c r="AK19" s="357"/>
      <c r="AL19" s="357"/>
      <c r="AM19" s="357"/>
      <c r="AN19" s="357"/>
      <c r="AO19" s="357"/>
      <c r="AP19" s="357"/>
      <c r="AQ19" s="357"/>
      <c r="AR19" s="357"/>
      <c r="AS19" s="357"/>
      <c r="AT19" s="357"/>
      <c r="AU19" s="357"/>
      <c r="AV19" s="357"/>
      <c r="AW19" s="357"/>
      <c r="AX19" s="357"/>
      <c r="AY19" s="357"/>
      <c r="AZ19" s="357"/>
      <c r="BA19" s="358"/>
      <c r="BB19" s="359"/>
      <c r="BC19" s="360"/>
      <c r="BD19" s="360"/>
      <c r="BE19" s="360"/>
      <c r="BF19" s="360"/>
      <c r="BG19" s="360"/>
      <c r="BH19" s="360"/>
      <c r="BI19" s="360"/>
      <c r="BJ19" s="360"/>
      <c r="BK19" s="360"/>
      <c r="BL19" s="360"/>
      <c r="BM19" s="360"/>
      <c r="BN19" s="360"/>
      <c r="BO19" s="360"/>
      <c r="BP19" s="360"/>
      <c r="BQ19" s="360"/>
      <c r="BR19" s="360"/>
      <c r="BS19" s="360"/>
      <c r="BT19" s="360"/>
      <c r="BU19" s="360"/>
      <c r="BV19" s="360"/>
      <c r="BW19" s="360"/>
      <c r="BX19" s="360"/>
      <c r="BY19" s="360"/>
      <c r="BZ19" s="360"/>
      <c r="CA19" s="361"/>
      <c r="CB19" s="359"/>
      <c r="CC19" s="360"/>
      <c r="CD19" s="360"/>
      <c r="CE19" s="360"/>
      <c r="CF19" s="360"/>
      <c r="CG19" s="360"/>
      <c r="CH19" s="360"/>
      <c r="CI19" s="360"/>
      <c r="CJ19" s="360"/>
      <c r="CK19" s="360"/>
      <c r="CL19" s="360"/>
      <c r="CM19" s="360"/>
      <c r="CN19" s="360"/>
      <c r="CO19" s="360"/>
      <c r="CP19" s="360"/>
      <c r="CQ19" s="360"/>
      <c r="CR19" s="360"/>
      <c r="CS19" s="360"/>
      <c r="CT19" s="360"/>
      <c r="CU19" s="360"/>
      <c r="CV19" s="360"/>
      <c r="CW19" s="360"/>
      <c r="CX19" s="360"/>
      <c r="CY19" s="360"/>
      <c r="CZ19" s="360"/>
      <c r="DA19" s="361"/>
    </row>
    <row r="20" spans="1:105" s="16" customFormat="1">
      <c r="A20" s="363"/>
      <c r="B20" s="364"/>
      <c r="C20" s="364"/>
      <c r="D20" s="357" t="s">
        <v>163</v>
      </c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357"/>
      <c r="AP20" s="357"/>
      <c r="AQ20" s="357"/>
      <c r="AR20" s="357"/>
      <c r="AS20" s="357"/>
      <c r="AT20" s="357"/>
      <c r="AU20" s="357"/>
      <c r="AV20" s="357"/>
      <c r="AW20" s="357"/>
      <c r="AX20" s="357"/>
      <c r="AY20" s="357"/>
      <c r="AZ20" s="357"/>
      <c r="BA20" s="358"/>
      <c r="BB20" s="359"/>
      <c r="BC20" s="360"/>
      <c r="BD20" s="360"/>
      <c r="BE20" s="360"/>
      <c r="BF20" s="360"/>
      <c r="BG20" s="360"/>
      <c r="BH20" s="360"/>
      <c r="BI20" s="360"/>
      <c r="BJ20" s="360"/>
      <c r="BK20" s="360"/>
      <c r="BL20" s="360"/>
      <c r="BM20" s="360"/>
      <c r="BN20" s="360"/>
      <c r="BO20" s="360"/>
      <c r="BP20" s="360"/>
      <c r="BQ20" s="360"/>
      <c r="BR20" s="360"/>
      <c r="BS20" s="360"/>
      <c r="BT20" s="360"/>
      <c r="BU20" s="360"/>
      <c r="BV20" s="360"/>
      <c r="BW20" s="360"/>
      <c r="BX20" s="360"/>
      <c r="BY20" s="360"/>
      <c r="BZ20" s="360"/>
      <c r="CA20" s="361"/>
      <c r="CB20" s="359"/>
      <c r="CC20" s="360"/>
      <c r="CD20" s="360"/>
      <c r="CE20" s="360"/>
      <c r="CF20" s="360"/>
      <c r="CG20" s="360"/>
      <c r="CH20" s="360"/>
      <c r="CI20" s="360"/>
      <c r="CJ20" s="360"/>
      <c r="CK20" s="360"/>
      <c r="CL20" s="360"/>
      <c r="CM20" s="360"/>
      <c r="CN20" s="360"/>
      <c r="CO20" s="360"/>
      <c r="CP20" s="360"/>
      <c r="CQ20" s="360"/>
      <c r="CR20" s="360"/>
      <c r="CS20" s="360"/>
      <c r="CT20" s="360"/>
      <c r="CU20" s="360"/>
      <c r="CV20" s="360"/>
      <c r="CW20" s="360"/>
      <c r="CX20" s="360"/>
      <c r="CY20" s="360"/>
      <c r="CZ20" s="360"/>
      <c r="DA20" s="361"/>
    </row>
    <row r="21" spans="1:105" s="16" customFormat="1">
      <c r="A21" s="15"/>
      <c r="B21" s="357" t="s">
        <v>111</v>
      </c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7"/>
      <c r="AD21" s="357"/>
      <c r="AE21" s="357"/>
      <c r="AF21" s="357"/>
      <c r="AG21" s="357"/>
      <c r="AH21" s="357"/>
      <c r="AI21" s="357"/>
      <c r="AJ21" s="357"/>
      <c r="AK21" s="357"/>
      <c r="AL21" s="357"/>
      <c r="AM21" s="357"/>
      <c r="AN21" s="357"/>
      <c r="AO21" s="357"/>
      <c r="AP21" s="357"/>
      <c r="AQ21" s="357"/>
      <c r="AR21" s="357"/>
      <c r="AS21" s="357"/>
      <c r="AT21" s="357"/>
      <c r="AU21" s="357"/>
      <c r="AV21" s="357"/>
      <c r="AW21" s="357"/>
      <c r="AX21" s="357"/>
      <c r="AY21" s="357"/>
      <c r="AZ21" s="357"/>
      <c r="BA21" s="358"/>
      <c r="BB21" s="359"/>
      <c r="BC21" s="360"/>
      <c r="BD21" s="360"/>
      <c r="BE21" s="360"/>
      <c r="BF21" s="360"/>
      <c r="BG21" s="360"/>
      <c r="BH21" s="360"/>
      <c r="BI21" s="360"/>
      <c r="BJ21" s="360"/>
      <c r="BK21" s="360"/>
      <c r="BL21" s="360"/>
      <c r="BM21" s="360"/>
      <c r="BN21" s="360"/>
      <c r="BO21" s="360"/>
      <c r="BP21" s="360"/>
      <c r="BQ21" s="360"/>
      <c r="BR21" s="360"/>
      <c r="BS21" s="360"/>
      <c r="BT21" s="360"/>
      <c r="BU21" s="360"/>
      <c r="BV21" s="360"/>
      <c r="BW21" s="360"/>
      <c r="BX21" s="360"/>
      <c r="BY21" s="360"/>
      <c r="BZ21" s="360"/>
      <c r="CA21" s="361"/>
      <c r="CB21" s="359"/>
      <c r="CC21" s="360"/>
      <c r="CD21" s="360"/>
      <c r="CE21" s="360"/>
      <c r="CF21" s="360"/>
      <c r="CG21" s="360"/>
      <c r="CH21" s="360"/>
      <c r="CI21" s="360"/>
      <c r="CJ21" s="360"/>
      <c r="CK21" s="360"/>
      <c r="CL21" s="360"/>
      <c r="CM21" s="360"/>
      <c r="CN21" s="360"/>
      <c r="CO21" s="360"/>
      <c r="CP21" s="360"/>
      <c r="CQ21" s="360"/>
      <c r="CR21" s="360"/>
      <c r="CS21" s="360"/>
      <c r="CT21" s="360"/>
      <c r="CU21" s="360"/>
      <c r="CV21" s="360"/>
      <c r="CW21" s="360"/>
      <c r="CX21" s="360"/>
      <c r="CY21" s="360"/>
      <c r="CZ21" s="360"/>
      <c r="DA21" s="361"/>
    </row>
    <row r="22" spans="1:105" s="16" customFormat="1">
      <c r="A22" s="17"/>
      <c r="B22" s="357" t="s">
        <v>112</v>
      </c>
      <c r="C22" s="357"/>
      <c r="D22" s="357"/>
      <c r="E22" s="357"/>
      <c r="F22" s="357"/>
      <c r="G22" s="357"/>
      <c r="H22" s="357"/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7"/>
      <c r="AC22" s="357"/>
      <c r="AD22" s="357"/>
      <c r="AE22" s="357"/>
      <c r="AF22" s="357"/>
      <c r="AG22" s="357"/>
      <c r="AH22" s="357"/>
      <c r="AI22" s="357"/>
      <c r="AJ22" s="357"/>
      <c r="AK22" s="357"/>
      <c r="AL22" s="357"/>
      <c r="AM22" s="357"/>
      <c r="AN22" s="357"/>
      <c r="AO22" s="357"/>
      <c r="AP22" s="357"/>
      <c r="AQ22" s="357"/>
      <c r="AR22" s="357"/>
      <c r="AS22" s="357"/>
      <c r="AT22" s="357"/>
      <c r="AU22" s="357"/>
      <c r="AV22" s="357"/>
      <c r="AW22" s="357"/>
      <c r="AX22" s="357"/>
      <c r="AY22" s="357"/>
      <c r="AZ22" s="357"/>
      <c r="BA22" s="358"/>
      <c r="BB22" s="359"/>
      <c r="BC22" s="360"/>
      <c r="BD22" s="360"/>
      <c r="BE22" s="360"/>
      <c r="BF22" s="360"/>
      <c r="BG22" s="360"/>
      <c r="BH22" s="360"/>
      <c r="BI22" s="360"/>
      <c r="BJ22" s="360"/>
      <c r="BK22" s="360"/>
      <c r="BL22" s="360"/>
      <c r="BM22" s="360"/>
      <c r="BN22" s="360"/>
      <c r="BO22" s="360"/>
      <c r="BP22" s="360"/>
      <c r="BQ22" s="360"/>
      <c r="BR22" s="360"/>
      <c r="BS22" s="360"/>
      <c r="BT22" s="360"/>
      <c r="BU22" s="360"/>
      <c r="BV22" s="360"/>
      <c r="BW22" s="360"/>
      <c r="BX22" s="360"/>
      <c r="BY22" s="360"/>
      <c r="BZ22" s="360"/>
      <c r="CA22" s="361"/>
      <c r="CB22" s="359"/>
      <c r="CC22" s="360"/>
      <c r="CD22" s="360"/>
      <c r="CE22" s="360"/>
      <c r="CF22" s="360"/>
      <c r="CG22" s="360"/>
      <c r="CH22" s="360"/>
      <c r="CI22" s="360"/>
      <c r="CJ22" s="360"/>
      <c r="CK22" s="360"/>
      <c r="CL22" s="360"/>
      <c r="CM22" s="360"/>
      <c r="CN22" s="360"/>
      <c r="CO22" s="360"/>
      <c r="CP22" s="360"/>
      <c r="CQ22" s="360"/>
      <c r="CR22" s="360"/>
      <c r="CS22" s="360"/>
      <c r="CT22" s="360"/>
      <c r="CU22" s="360"/>
      <c r="CV22" s="360"/>
      <c r="CW22" s="360"/>
      <c r="CX22" s="360"/>
      <c r="CY22" s="360"/>
      <c r="CZ22" s="360"/>
      <c r="DA22" s="361"/>
    </row>
    <row r="23" spans="1:105" s="16" customFormat="1">
      <c r="A23" s="362"/>
      <c r="B23" s="357"/>
      <c r="C23" s="357"/>
      <c r="D23" s="357" t="s">
        <v>113</v>
      </c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357"/>
      <c r="AP23" s="357"/>
      <c r="AQ23" s="357"/>
      <c r="AR23" s="357"/>
      <c r="AS23" s="357"/>
      <c r="AT23" s="357"/>
      <c r="AU23" s="357"/>
      <c r="AV23" s="357"/>
      <c r="AW23" s="357"/>
      <c r="AX23" s="357"/>
      <c r="AY23" s="357"/>
      <c r="AZ23" s="357"/>
      <c r="BA23" s="358"/>
      <c r="BB23" s="359"/>
      <c r="BC23" s="360"/>
      <c r="BD23" s="360"/>
      <c r="BE23" s="360"/>
      <c r="BF23" s="360"/>
      <c r="BG23" s="360"/>
      <c r="BH23" s="360"/>
      <c r="BI23" s="360"/>
      <c r="BJ23" s="360"/>
      <c r="BK23" s="360"/>
      <c r="BL23" s="360"/>
      <c r="BM23" s="360"/>
      <c r="BN23" s="360"/>
      <c r="BO23" s="360"/>
      <c r="BP23" s="360"/>
      <c r="BQ23" s="360"/>
      <c r="BR23" s="360"/>
      <c r="BS23" s="360"/>
      <c r="BT23" s="360"/>
      <c r="BU23" s="360"/>
      <c r="BV23" s="360"/>
      <c r="BW23" s="360"/>
      <c r="BX23" s="360"/>
      <c r="BY23" s="360"/>
      <c r="BZ23" s="360"/>
      <c r="CA23" s="361"/>
      <c r="CB23" s="359"/>
      <c r="CC23" s="360"/>
      <c r="CD23" s="360"/>
      <c r="CE23" s="360"/>
      <c r="CF23" s="360"/>
      <c r="CG23" s="360"/>
      <c r="CH23" s="360"/>
      <c r="CI23" s="360"/>
      <c r="CJ23" s="360"/>
      <c r="CK23" s="360"/>
      <c r="CL23" s="360"/>
      <c r="CM23" s="360"/>
      <c r="CN23" s="360"/>
      <c r="CO23" s="360"/>
      <c r="CP23" s="360"/>
      <c r="CQ23" s="360"/>
      <c r="CR23" s="360"/>
      <c r="CS23" s="360"/>
      <c r="CT23" s="360"/>
      <c r="CU23" s="360"/>
      <c r="CV23" s="360"/>
      <c r="CW23" s="360"/>
      <c r="CX23" s="360"/>
      <c r="CY23" s="360"/>
      <c r="CZ23" s="360"/>
      <c r="DA23" s="361"/>
    </row>
    <row r="24" spans="1:105" s="16" customFormat="1">
      <c r="A24" s="363"/>
      <c r="B24" s="364"/>
      <c r="C24" s="364"/>
      <c r="D24" s="357" t="s">
        <v>114</v>
      </c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  <c r="AC24" s="357"/>
      <c r="AD24" s="357"/>
      <c r="AE24" s="357"/>
      <c r="AF24" s="357"/>
      <c r="AG24" s="357"/>
      <c r="AH24" s="357"/>
      <c r="AI24" s="357"/>
      <c r="AJ24" s="357"/>
      <c r="AK24" s="357"/>
      <c r="AL24" s="357"/>
      <c r="AM24" s="357"/>
      <c r="AN24" s="357"/>
      <c r="AO24" s="357"/>
      <c r="AP24" s="357"/>
      <c r="AQ24" s="357"/>
      <c r="AR24" s="357"/>
      <c r="AS24" s="357"/>
      <c r="AT24" s="357"/>
      <c r="AU24" s="357"/>
      <c r="AV24" s="357"/>
      <c r="AW24" s="357"/>
      <c r="AX24" s="357"/>
      <c r="AY24" s="357"/>
      <c r="AZ24" s="357"/>
      <c r="BA24" s="358"/>
      <c r="BB24" s="359"/>
      <c r="BC24" s="360"/>
      <c r="BD24" s="360"/>
      <c r="BE24" s="360"/>
      <c r="BF24" s="360"/>
      <c r="BG24" s="360"/>
      <c r="BH24" s="360"/>
      <c r="BI24" s="360"/>
      <c r="BJ24" s="360"/>
      <c r="BK24" s="360"/>
      <c r="BL24" s="360"/>
      <c r="BM24" s="360"/>
      <c r="BN24" s="360"/>
      <c r="BO24" s="360"/>
      <c r="BP24" s="360"/>
      <c r="BQ24" s="360"/>
      <c r="BR24" s="360"/>
      <c r="BS24" s="360"/>
      <c r="BT24" s="360"/>
      <c r="BU24" s="360"/>
      <c r="BV24" s="360"/>
      <c r="BW24" s="360"/>
      <c r="BX24" s="360"/>
      <c r="BY24" s="360"/>
      <c r="BZ24" s="360"/>
      <c r="CA24" s="361"/>
      <c r="CB24" s="359"/>
      <c r="CC24" s="360"/>
      <c r="CD24" s="360"/>
      <c r="CE24" s="360"/>
      <c r="CF24" s="360"/>
      <c r="CG24" s="360"/>
      <c r="CH24" s="360"/>
      <c r="CI24" s="360"/>
      <c r="CJ24" s="360"/>
      <c r="CK24" s="360"/>
      <c r="CL24" s="360"/>
      <c r="CM24" s="360"/>
      <c r="CN24" s="360"/>
      <c r="CO24" s="360"/>
      <c r="CP24" s="360"/>
      <c r="CQ24" s="360"/>
      <c r="CR24" s="360"/>
      <c r="CS24" s="360"/>
      <c r="CT24" s="360"/>
      <c r="CU24" s="360"/>
      <c r="CV24" s="360"/>
      <c r="CW24" s="360"/>
      <c r="CX24" s="360"/>
      <c r="CY24" s="360"/>
      <c r="CZ24" s="360"/>
      <c r="DA24" s="361"/>
    </row>
    <row r="25" spans="1:105" s="16" customFormat="1">
      <c r="A25" s="15"/>
      <c r="B25" s="357" t="s">
        <v>115</v>
      </c>
      <c r="C25" s="357"/>
      <c r="D25" s="357"/>
      <c r="E25" s="357"/>
      <c r="F25" s="357"/>
      <c r="G25" s="357"/>
      <c r="H25" s="357"/>
      <c r="I25" s="357"/>
      <c r="J25" s="357"/>
      <c r="K25" s="357"/>
      <c r="L25" s="357"/>
      <c r="M25" s="357"/>
      <c r="N25" s="357"/>
      <c r="O25" s="357"/>
      <c r="P25" s="357"/>
      <c r="Q25" s="357"/>
      <c r="R25" s="357"/>
      <c r="S25" s="357"/>
      <c r="T25" s="357"/>
      <c r="U25" s="357"/>
      <c r="V25" s="357"/>
      <c r="W25" s="357"/>
      <c r="X25" s="357"/>
      <c r="Y25" s="357"/>
      <c r="Z25" s="357"/>
      <c r="AA25" s="357"/>
      <c r="AB25" s="357"/>
      <c r="AC25" s="357"/>
      <c r="AD25" s="357"/>
      <c r="AE25" s="357"/>
      <c r="AF25" s="357"/>
      <c r="AG25" s="357"/>
      <c r="AH25" s="357"/>
      <c r="AI25" s="357"/>
      <c r="AJ25" s="357"/>
      <c r="AK25" s="357"/>
      <c r="AL25" s="357"/>
      <c r="AM25" s="357"/>
      <c r="AN25" s="357"/>
      <c r="AO25" s="357"/>
      <c r="AP25" s="357"/>
      <c r="AQ25" s="357"/>
      <c r="AR25" s="357"/>
      <c r="AS25" s="357"/>
      <c r="AT25" s="357"/>
      <c r="AU25" s="357"/>
      <c r="AV25" s="357"/>
      <c r="AW25" s="357"/>
      <c r="AX25" s="357"/>
      <c r="AY25" s="357"/>
      <c r="AZ25" s="357"/>
      <c r="BA25" s="358"/>
      <c r="BB25" s="359"/>
      <c r="BC25" s="360"/>
      <c r="BD25" s="360"/>
      <c r="BE25" s="360"/>
      <c r="BF25" s="360"/>
      <c r="BG25" s="360"/>
      <c r="BH25" s="360"/>
      <c r="BI25" s="360"/>
      <c r="BJ25" s="360"/>
      <c r="BK25" s="360"/>
      <c r="BL25" s="360"/>
      <c r="BM25" s="360"/>
      <c r="BN25" s="360"/>
      <c r="BO25" s="360"/>
      <c r="BP25" s="360"/>
      <c r="BQ25" s="360"/>
      <c r="BR25" s="360"/>
      <c r="BS25" s="360"/>
      <c r="BT25" s="360"/>
      <c r="BU25" s="360"/>
      <c r="BV25" s="360"/>
      <c r="BW25" s="360"/>
      <c r="BX25" s="360"/>
      <c r="BY25" s="360"/>
      <c r="BZ25" s="360"/>
      <c r="CA25" s="361"/>
      <c r="CB25" s="359"/>
      <c r="CC25" s="360"/>
      <c r="CD25" s="360"/>
      <c r="CE25" s="360"/>
      <c r="CF25" s="360"/>
      <c r="CG25" s="360"/>
      <c r="CH25" s="360"/>
      <c r="CI25" s="360"/>
      <c r="CJ25" s="360"/>
      <c r="CK25" s="360"/>
      <c r="CL25" s="360"/>
      <c r="CM25" s="360"/>
      <c r="CN25" s="360"/>
      <c r="CO25" s="360"/>
      <c r="CP25" s="360"/>
      <c r="CQ25" s="360"/>
      <c r="CR25" s="360"/>
      <c r="CS25" s="360"/>
      <c r="CT25" s="360"/>
      <c r="CU25" s="360"/>
      <c r="CV25" s="360"/>
      <c r="CW25" s="360"/>
      <c r="CX25" s="360"/>
      <c r="CY25" s="360"/>
      <c r="CZ25" s="360"/>
      <c r="DA25" s="361"/>
    </row>
    <row r="26" spans="1:105" s="16" customFormat="1" ht="25.5" customHeight="1">
      <c r="A26" s="17"/>
      <c r="B26" s="365" t="s">
        <v>116</v>
      </c>
      <c r="C26" s="365"/>
      <c r="D26" s="365"/>
      <c r="E26" s="365"/>
      <c r="F26" s="365"/>
      <c r="G26" s="365"/>
      <c r="H26" s="365"/>
      <c r="I26" s="365"/>
      <c r="J26" s="365"/>
      <c r="K26" s="365"/>
      <c r="L26" s="365"/>
      <c r="M26" s="365"/>
      <c r="N26" s="365"/>
      <c r="O26" s="365"/>
      <c r="P26" s="365"/>
      <c r="Q26" s="365"/>
      <c r="R26" s="365"/>
      <c r="S26" s="365"/>
      <c r="T26" s="365"/>
      <c r="U26" s="365"/>
      <c r="V26" s="365"/>
      <c r="W26" s="365"/>
      <c r="X26" s="365"/>
      <c r="Y26" s="365"/>
      <c r="Z26" s="365"/>
      <c r="AA26" s="365"/>
      <c r="AB26" s="365"/>
      <c r="AC26" s="365"/>
      <c r="AD26" s="365"/>
      <c r="AE26" s="365"/>
      <c r="AF26" s="365"/>
      <c r="AG26" s="365"/>
      <c r="AH26" s="365"/>
      <c r="AI26" s="365"/>
      <c r="AJ26" s="365"/>
      <c r="AK26" s="365"/>
      <c r="AL26" s="365"/>
      <c r="AM26" s="365"/>
      <c r="AN26" s="365"/>
      <c r="AO26" s="365"/>
      <c r="AP26" s="365"/>
      <c r="AQ26" s="365"/>
      <c r="AR26" s="365"/>
      <c r="AS26" s="365"/>
      <c r="AT26" s="365"/>
      <c r="AU26" s="365"/>
      <c r="AV26" s="365"/>
      <c r="AW26" s="365"/>
      <c r="AX26" s="365"/>
      <c r="AY26" s="365"/>
      <c r="AZ26" s="365"/>
      <c r="BA26" s="366"/>
      <c r="BB26" s="359"/>
      <c r="BC26" s="360"/>
      <c r="BD26" s="360"/>
      <c r="BE26" s="360"/>
      <c r="BF26" s="360"/>
      <c r="BG26" s="360"/>
      <c r="BH26" s="360"/>
      <c r="BI26" s="360"/>
      <c r="BJ26" s="360"/>
      <c r="BK26" s="360"/>
      <c r="BL26" s="360"/>
      <c r="BM26" s="360"/>
      <c r="BN26" s="360"/>
      <c r="BO26" s="360"/>
      <c r="BP26" s="360"/>
      <c r="BQ26" s="360"/>
      <c r="BR26" s="360"/>
      <c r="BS26" s="360"/>
      <c r="BT26" s="360"/>
      <c r="BU26" s="360"/>
      <c r="BV26" s="360"/>
      <c r="BW26" s="360"/>
      <c r="BX26" s="360"/>
      <c r="BY26" s="360"/>
      <c r="BZ26" s="360"/>
      <c r="CA26" s="361"/>
      <c r="CB26" s="359"/>
      <c r="CC26" s="360"/>
      <c r="CD26" s="360"/>
      <c r="CE26" s="360"/>
      <c r="CF26" s="360"/>
      <c r="CG26" s="360"/>
      <c r="CH26" s="360"/>
      <c r="CI26" s="360"/>
      <c r="CJ26" s="360"/>
      <c r="CK26" s="360"/>
      <c r="CL26" s="360"/>
      <c r="CM26" s="360"/>
      <c r="CN26" s="360"/>
      <c r="CO26" s="360"/>
      <c r="CP26" s="360"/>
      <c r="CQ26" s="360"/>
      <c r="CR26" s="360"/>
      <c r="CS26" s="360"/>
      <c r="CT26" s="360"/>
      <c r="CU26" s="360"/>
      <c r="CV26" s="360"/>
      <c r="CW26" s="360"/>
      <c r="CX26" s="360"/>
      <c r="CY26" s="360"/>
      <c r="CZ26" s="360"/>
      <c r="DA26" s="361"/>
    </row>
    <row r="27" spans="1:105" s="16" customFormat="1">
      <c r="A27" s="362"/>
      <c r="B27" s="357"/>
      <c r="C27" s="357"/>
      <c r="D27" s="357" t="s">
        <v>117</v>
      </c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7"/>
      <c r="W27" s="357"/>
      <c r="X27" s="357"/>
      <c r="Y27" s="357"/>
      <c r="Z27" s="357"/>
      <c r="AA27" s="357"/>
      <c r="AB27" s="357"/>
      <c r="AC27" s="357"/>
      <c r="AD27" s="357"/>
      <c r="AE27" s="357"/>
      <c r="AF27" s="357"/>
      <c r="AG27" s="357"/>
      <c r="AH27" s="357"/>
      <c r="AI27" s="357"/>
      <c r="AJ27" s="357"/>
      <c r="AK27" s="357"/>
      <c r="AL27" s="357"/>
      <c r="AM27" s="357"/>
      <c r="AN27" s="357"/>
      <c r="AO27" s="357"/>
      <c r="AP27" s="357"/>
      <c r="AQ27" s="357"/>
      <c r="AR27" s="357"/>
      <c r="AS27" s="357"/>
      <c r="AT27" s="357"/>
      <c r="AU27" s="357"/>
      <c r="AV27" s="357"/>
      <c r="AW27" s="357"/>
      <c r="AX27" s="357"/>
      <c r="AY27" s="357"/>
      <c r="AZ27" s="357"/>
      <c r="BA27" s="358"/>
      <c r="BB27" s="359"/>
      <c r="BC27" s="360"/>
      <c r="BD27" s="360"/>
      <c r="BE27" s="360"/>
      <c r="BF27" s="360"/>
      <c r="BG27" s="360"/>
      <c r="BH27" s="360"/>
      <c r="BI27" s="360"/>
      <c r="BJ27" s="360"/>
      <c r="BK27" s="360"/>
      <c r="BL27" s="360"/>
      <c r="BM27" s="360"/>
      <c r="BN27" s="360"/>
      <c r="BO27" s="360"/>
      <c r="BP27" s="360"/>
      <c r="BQ27" s="360"/>
      <c r="BR27" s="360"/>
      <c r="BS27" s="360"/>
      <c r="BT27" s="360"/>
      <c r="BU27" s="360"/>
      <c r="BV27" s="360"/>
      <c r="BW27" s="360"/>
      <c r="BX27" s="360"/>
      <c r="BY27" s="360"/>
      <c r="BZ27" s="360"/>
      <c r="CA27" s="361"/>
      <c r="CB27" s="359"/>
      <c r="CC27" s="360"/>
      <c r="CD27" s="360"/>
      <c r="CE27" s="360"/>
      <c r="CF27" s="360"/>
      <c r="CG27" s="360"/>
      <c r="CH27" s="360"/>
      <c r="CI27" s="360"/>
      <c r="CJ27" s="360"/>
      <c r="CK27" s="360"/>
      <c r="CL27" s="360"/>
      <c r="CM27" s="360"/>
      <c r="CN27" s="360"/>
      <c r="CO27" s="360"/>
      <c r="CP27" s="360"/>
      <c r="CQ27" s="360"/>
      <c r="CR27" s="360"/>
      <c r="CS27" s="360"/>
      <c r="CT27" s="360"/>
      <c r="CU27" s="360"/>
      <c r="CV27" s="360"/>
      <c r="CW27" s="360"/>
      <c r="CX27" s="360"/>
      <c r="CY27" s="360"/>
      <c r="CZ27" s="360"/>
      <c r="DA27" s="361"/>
    </row>
    <row r="28" spans="1:105" s="16" customFormat="1">
      <c r="A28" s="362"/>
      <c r="B28" s="357"/>
      <c r="C28" s="357"/>
      <c r="D28" s="357" t="s">
        <v>118</v>
      </c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7"/>
      <c r="W28" s="357"/>
      <c r="X28" s="357"/>
      <c r="Y28" s="357"/>
      <c r="Z28" s="357"/>
      <c r="AA28" s="357"/>
      <c r="AB28" s="357"/>
      <c r="AC28" s="357"/>
      <c r="AD28" s="357"/>
      <c r="AE28" s="357"/>
      <c r="AF28" s="357"/>
      <c r="AG28" s="357"/>
      <c r="AH28" s="357"/>
      <c r="AI28" s="357"/>
      <c r="AJ28" s="357"/>
      <c r="AK28" s="357"/>
      <c r="AL28" s="357"/>
      <c r="AM28" s="357"/>
      <c r="AN28" s="357"/>
      <c r="AO28" s="357"/>
      <c r="AP28" s="357"/>
      <c r="AQ28" s="357"/>
      <c r="AR28" s="357"/>
      <c r="AS28" s="357"/>
      <c r="AT28" s="357"/>
      <c r="AU28" s="357"/>
      <c r="AV28" s="357"/>
      <c r="AW28" s="357"/>
      <c r="AX28" s="357"/>
      <c r="AY28" s="357"/>
      <c r="AZ28" s="357"/>
      <c r="BA28" s="358"/>
      <c r="BB28" s="359"/>
      <c r="BC28" s="360"/>
      <c r="BD28" s="360"/>
      <c r="BE28" s="360"/>
      <c r="BF28" s="360"/>
      <c r="BG28" s="360"/>
      <c r="BH28" s="360"/>
      <c r="BI28" s="360"/>
      <c r="BJ28" s="360"/>
      <c r="BK28" s="360"/>
      <c r="BL28" s="360"/>
      <c r="BM28" s="360"/>
      <c r="BN28" s="360"/>
      <c r="BO28" s="360"/>
      <c r="BP28" s="360"/>
      <c r="BQ28" s="360"/>
      <c r="BR28" s="360"/>
      <c r="BS28" s="360"/>
      <c r="BT28" s="360"/>
      <c r="BU28" s="360"/>
      <c r="BV28" s="360"/>
      <c r="BW28" s="360"/>
      <c r="BX28" s="360"/>
      <c r="BY28" s="360"/>
      <c r="BZ28" s="360"/>
      <c r="CA28" s="361"/>
      <c r="CB28" s="359"/>
      <c r="CC28" s="360"/>
      <c r="CD28" s="360"/>
      <c r="CE28" s="360"/>
      <c r="CF28" s="360"/>
      <c r="CG28" s="360"/>
      <c r="CH28" s="360"/>
      <c r="CI28" s="360"/>
      <c r="CJ28" s="360"/>
      <c r="CK28" s="360"/>
      <c r="CL28" s="360"/>
      <c r="CM28" s="360"/>
      <c r="CN28" s="360"/>
      <c r="CO28" s="360"/>
      <c r="CP28" s="360"/>
      <c r="CQ28" s="360"/>
      <c r="CR28" s="360"/>
      <c r="CS28" s="360"/>
      <c r="CT28" s="360"/>
      <c r="CU28" s="360"/>
      <c r="CV28" s="360"/>
      <c r="CW28" s="360"/>
      <c r="CX28" s="360"/>
      <c r="CY28" s="360"/>
      <c r="CZ28" s="360"/>
      <c r="DA28" s="361"/>
    </row>
    <row r="29" spans="1:105" s="16" customFormat="1">
      <c r="A29" s="362"/>
      <c r="B29" s="357"/>
      <c r="C29" s="357"/>
      <c r="D29" s="357" t="s">
        <v>119</v>
      </c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7"/>
      <c r="AD29" s="357"/>
      <c r="AE29" s="357"/>
      <c r="AF29" s="357"/>
      <c r="AG29" s="357"/>
      <c r="AH29" s="357"/>
      <c r="AI29" s="357"/>
      <c r="AJ29" s="357"/>
      <c r="AK29" s="357"/>
      <c r="AL29" s="357"/>
      <c r="AM29" s="357"/>
      <c r="AN29" s="357"/>
      <c r="AO29" s="357"/>
      <c r="AP29" s="357"/>
      <c r="AQ29" s="357"/>
      <c r="AR29" s="357"/>
      <c r="AS29" s="357"/>
      <c r="AT29" s="357"/>
      <c r="AU29" s="357"/>
      <c r="AV29" s="357"/>
      <c r="AW29" s="357"/>
      <c r="AX29" s="357"/>
      <c r="AY29" s="357"/>
      <c r="AZ29" s="357"/>
      <c r="BA29" s="358"/>
      <c r="BB29" s="359"/>
      <c r="BC29" s="360"/>
      <c r="BD29" s="360"/>
      <c r="BE29" s="360"/>
      <c r="BF29" s="360"/>
      <c r="BG29" s="360"/>
      <c r="BH29" s="360"/>
      <c r="BI29" s="360"/>
      <c r="BJ29" s="360"/>
      <c r="BK29" s="360"/>
      <c r="BL29" s="360"/>
      <c r="BM29" s="360"/>
      <c r="BN29" s="360"/>
      <c r="BO29" s="360"/>
      <c r="BP29" s="360"/>
      <c r="BQ29" s="360"/>
      <c r="BR29" s="360"/>
      <c r="BS29" s="360"/>
      <c r="BT29" s="360"/>
      <c r="BU29" s="360"/>
      <c r="BV29" s="360"/>
      <c r="BW29" s="360"/>
      <c r="BX29" s="360"/>
      <c r="BY29" s="360"/>
      <c r="BZ29" s="360"/>
      <c r="CA29" s="361"/>
      <c r="CB29" s="359"/>
      <c r="CC29" s="360"/>
      <c r="CD29" s="360"/>
      <c r="CE29" s="360"/>
      <c r="CF29" s="360"/>
      <c r="CG29" s="360"/>
      <c r="CH29" s="360"/>
      <c r="CI29" s="360"/>
      <c r="CJ29" s="360"/>
      <c r="CK29" s="360"/>
      <c r="CL29" s="360"/>
      <c r="CM29" s="360"/>
      <c r="CN29" s="360"/>
      <c r="CO29" s="360"/>
      <c r="CP29" s="360"/>
      <c r="CQ29" s="360"/>
      <c r="CR29" s="360"/>
      <c r="CS29" s="360"/>
      <c r="CT29" s="360"/>
      <c r="CU29" s="360"/>
      <c r="CV29" s="360"/>
      <c r="CW29" s="360"/>
      <c r="CX29" s="360"/>
      <c r="CY29" s="360"/>
      <c r="CZ29" s="360"/>
      <c r="DA29" s="361"/>
    </row>
    <row r="30" spans="1:105" s="16" customFormat="1">
      <c r="A30" s="363"/>
      <c r="B30" s="364"/>
      <c r="C30" s="364"/>
      <c r="D30" s="357" t="s">
        <v>120</v>
      </c>
      <c r="E30" s="357"/>
      <c r="F30" s="357"/>
      <c r="G30" s="357"/>
      <c r="H30" s="357"/>
      <c r="I30" s="357"/>
      <c r="J30" s="357"/>
      <c r="K30" s="357"/>
      <c r="L30" s="357"/>
      <c r="M30" s="357"/>
      <c r="N30" s="357"/>
      <c r="O30" s="357"/>
      <c r="P30" s="357"/>
      <c r="Q30" s="357"/>
      <c r="R30" s="357"/>
      <c r="S30" s="357"/>
      <c r="T30" s="357"/>
      <c r="U30" s="357"/>
      <c r="V30" s="357"/>
      <c r="W30" s="357"/>
      <c r="X30" s="357"/>
      <c r="Y30" s="357"/>
      <c r="Z30" s="357"/>
      <c r="AA30" s="357"/>
      <c r="AB30" s="357"/>
      <c r="AC30" s="357"/>
      <c r="AD30" s="357"/>
      <c r="AE30" s="357"/>
      <c r="AF30" s="357"/>
      <c r="AG30" s="357"/>
      <c r="AH30" s="357"/>
      <c r="AI30" s="357"/>
      <c r="AJ30" s="357"/>
      <c r="AK30" s="357"/>
      <c r="AL30" s="357"/>
      <c r="AM30" s="357"/>
      <c r="AN30" s="357"/>
      <c r="AO30" s="357"/>
      <c r="AP30" s="357"/>
      <c r="AQ30" s="357"/>
      <c r="AR30" s="357"/>
      <c r="AS30" s="357"/>
      <c r="AT30" s="357"/>
      <c r="AU30" s="357"/>
      <c r="AV30" s="357"/>
      <c r="AW30" s="357"/>
      <c r="AX30" s="357"/>
      <c r="AY30" s="357"/>
      <c r="AZ30" s="357"/>
      <c r="BA30" s="358"/>
      <c r="BB30" s="359"/>
      <c r="BC30" s="360"/>
      <c r="BD30" s="360"/>
      <c r="BE30" s="360"/>
      <c r="BF30" s="360"/>
      <c r="BG30" s="360"/>
      <c r="BH30" s="360"/>
      <c r="BI30" s="360"/>
      <c r="BJ30" s="360"/>
      <c r="BK30" s="360"/>
      <c r="BL30" s="360"/>
      <c r="BM30" s="360"/>
      <c r="BN30" s="360"/>
      <c r="BO30" s="360"/>
      <c r="BP30" s="360"/>
      <c r="BQ30" s="360"/>
      <c r="BR30" s="360"/>
      <c r="BS30" s="360"/>
      <c r="BT30" s="360"/>
      <c r="BU30" s="360"/>
      <c r="BV30" s="360"/>
      <c r="BW30" s="360"/>
      <c r="BX30" s="360"/>
      <c r="BY30" s="360"/>
      <c r="BZ30" s="360"/>
      <c r="CA30" s="361"/>
      <c r="CB30" s="359"/>
      <c r="CC30" s="360"/>
      <c r="CD30" s="360"/>
      <c r="CE30" s="360"/>
      <c r="CF30" s="360"/>
      <c r="CG30" s="360"/>
      <c r="CH30" s="360"/>
      <c r="CI30" s="360"/>
      <c r="CJ30" s="360"/>
      <c r="CK30" s="360"/>
      <c r="CL30" s="360"/>
      <c r="CM30" s="360"/>
      <c r="CN30" s="360"/>
      <c r="CO30" s="360"/>
      <c r="CP30" s="360"/>
      <c r="CQ30" s="360"/>
      <c r="CR30" s="360"/>
      <c r="CS30" s="360"/>
      <c r="CT30" s="360"/>
      <c r="CU30" s="360"/>
      <c r="CV30" s="360"/>
      <c r="CW30" s="360"/>
      <c r="CX30" s="360"/>
      <c r="CY30" s="360"/>
      <c r="CZ30" s="360"/>
      <c r="DA30" s="361"/>
    </row>
    <row r="31" spans="1:105" s="16" customFormat="1">
      <c r="A31" s="17"/>
      <c r="B31" s="357" t="s">
        <v>121</v>
      </c>
      <c r="C31" s="357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  <c r="X31" s="357"/>
      <c r="Y31" s="357"/>
      <c r="Z31" s="357"/>
      <c r="AA31" s="357"/>
      <c r="AB31" s="357"/>
      <c r="AC31" s="357"/>
      <c r="AD31" s="357"/>
      <c r="AE31" s="357"/>
      <c r="AF31" s="357"/>
      <c r="AG31" s="357"/>
      <c r="AH31" s="357"/>
      <c r="AI31" s="357"/>
      <c r="AJ31" s="357"/>
      <c r="AK31" s="357"/>
      <c r="AL31" s="357"/>
      <c r="AM31" s="357"/>
      <c r="AN31" s="357"/>
      <c r="AO31" s="357"/>
      <c r="AP31" s="357"/>
      <c r="AQ31" s="357"/>
      <c r="AR31" s="357"/>
      <c r="AS31" s="357"/>
      <c r="AT31" s="357"/>
      <c r="AU31" s="357"/>
      <c r="AV31" s="357"/>
      <c r="AW31" s="357"/>
      <c r="AX31" s="357"/>
      <c r="AY31" s="357"/>
      <c r="AZ31" s="357"/>
      <c r="BA31" s="358"/>
      <c r="BB31" s="359"/>
      <c r="BC31" s="360"/>
      <c r="BD31" s="360"/>
      <c r="BE31" s="360"/>
      <c r="BF31" s="360"/>
      <c r="BG31" s="360"/>
      <c r="BH31" s="360"/>
      <c r="BI31" s="360"/>
      <c r="BJ31" s="360"/>
      <c r="BK31" s="360"/>
      <c r="BL31" s="360"/>
      <c r="BM31" s="360"/>
      <c r="BN31" s="360"/>
      <c r="BO31" s="360"/>
      <c r="BP31" s="360"/>
      <c r="BQ31" s="360"/>
      <c r="BR31" s="360"/>
      <c r="BS31" s="360"/>
      <c r="BT31" s="360"/>
      <c r="BU31" s="360"/>
      <c r="BV31" s="360"/>
      <c r="BW31" s="360"/>
      <c r="BX31" s="360"/>
      <c r="BY31" s="360"/>
      <c r="BZ31" s="360"/>
      <c r="CA31" s="361"/>
      <c r="CB31" s="359"/>
      <c r="CC31" s="360"/>
      <c r="CD31" s="360"/>
      <c r="CE31" s="360"/>
      <c r="CF31" s="360"/>
      <c r="CG31" s="360"/>
      <c r="CH31" s="360"/>
      <c r="CI31" s="360"/>
      <c r="CJ31" s="360"/>
      <c r="CK31" s="360"/>
      <c r="CL31" s="360"/>
      <c r="CM31" s="360"/>
      <c r="CN31" s="360"/>
      <c r="CO31" s="360"/>
      <c r="CP31" s="360"/>
      <c r="CQ31" s="360"/>
      <c r="CR31" s="360"/>
      <c r="CS31" s="360"/>
      <c r="CT31" s="360"/>
      <c r="CU31" s="360"/>
      <c r="CV31" s="360"/>
      <c r="CW31" s="360"/>
      <c r="CX31" s="360"/>
      <c r="CY31" s="360"/>
      <c r="CZ31" s="360"/>
      <c r="DA31" s="361"/>
    </row>
    <row r="32" spans="1:105" s="16" customFormat="1">
      <c r="A32" s="362"/>
      <c r="B32" s="357"/>
      <c r="C32" s="357"/>
      <c r="D32" s="357" t="s">
        <v>122</v>
      </c>
      <c r="E32" s="357"/>
      <c r="F32" s="357"/>
      <c r="G32" s="357"/>
      <c r="H32" s="357"/>
      <c r="I32" s="357"/>
      <c r="J32" s="357"/>
      <c r="K32" s="357"/>
      <c r="L32" s="357"/>
      <c r="M32" s="357"/>
      <c r="N32" s="357"/>
      <c r="O32" s="357"/>
      <c r="P32" s="357"/>
      <c r="Q32" s="357"/>
      <c r="R32" s="357"/>
      <c r="S32" s="357"/>
      <c r="T32" s="357"/>
      <c r="U32" s="357"/>
      <c r="V32" s="357"/>
      <c r="W32" s="357"/>
      <c r="X32" s="357"/>
      <c r="Y32" s="357"/>
      <c r="Z32" s="357"/>
      <c r="AA32" s="357"/>
      <c r="AB32" s="357"/>
      <c r="AC32" s="357"/>
      <c r="AD32" s="357"/>
      <c r="AE32" s="357"/>
      <c r="AF32" s="357"/>
      <c r="AG32" s="357"/>
      <c r="AH32" s="357"/>
      <c r="AI32" s="357"/>
      <c r="AJ32" s="357"/>
      <c r="AK32" s="357"/>
      <c r="AL32" s="357"/>
      <c r="AM32" s="357"/>
      <c r="AN32" s="357"/>
      <c r="AO32" s="357"/>
      <c r="AP32" s="357"/>
      <c r="AQ32" s="357"/>
      <c r="AR32" s="357"/>
      <c r="AS32" s="357"/>
      <c r="AT32" s="357"/>
      <c r="AU32" s="357"/>
      <c r="AV32" s="357"/>
      <c r="AW32" s="357"/>
      <c r="AX32" s="357"/>
      <c r="AY32" s="357"/>
      <c r="AZ32" s="357"/>
      <c r="BA32" s="358"/>
      <c r="BB32" s="359"/>
      <c r="BC32" s="360"/>
      <c r="BD32" s="360"/>
      <c r="BE32" s="360"/>
      <c r="BF32" s="360"/>
      <c r="BG32" s="360"/>
      <c r="BH32" s="360"/>
      <c r="BI32" s="360"/>
      <c r="BJ32" s="360"/>
      <c r="BK32" s="360"/>
      <c r="BL32" s="360"/>
      <c r="BM32" s="360"/>
      <c r="BN32" s="360"/>
      <c r="BO32" s="360"/>
      <c r="BP32" s="360"/>
      <c r="BQ32" s="360"/>
      <c r="BR32" s="360"/>
      <c r="BS32" s="360"/>
      <c r="BT32" s="360"/>
      <c r="BU32" s="360"/>
      <c r="BV32" s="360"/>
      <c r="BW32" s="360"/>
      <c r="BX32" s="360"/>
      <c r="BY32" s="360"/>
      <c r="BZ32" s="360"/>
      <c r="CA32" s="361"/>
      <c r="CB32" s="359"/>
      <c r="CC32" s="360"/>
      <c r="CD32" s="360"/>
      <c r="CE32" s="360"/>
      <c r="CF32" s="360"/>
      <c r="CG32" s="360"/>
      <c r="CH32" s="360"/>
      <c r="CI32" s="360"/>
      <c r="CJ32" s="360"/>
      <c r="CK32" s="360"/>
      <c r="CL32" s="360"/>
      <c r="CM32" s="360"/>
      <c r="CN32" s="360"/>
      <c r="CO32" s="360"/>
      <c r="CP32" s="360"/>
      <c r="CQ32" s="360"/>
      <c r="CR32" s="360"/>
      <c r="CS32" s="360"/>
      <c r="CT32" s="360"/>
      <c r="CU32" s="360"/>
      <c r="CV32" s="360"/>
      <c r="CW32" s="360"/>
      <c r="CX32" s="360"/>
      <c r="CY32" s="360"/>
      <c r="CZ32" s="360"/>
      <c r="DA32" s="361"/>
    </row>
    <row r="33" spans="1:105" s="16" customFormat="1">
      <c r="A33" s="363"/>
      <c r="B33" s="364"/>
      <c r="C33" s="364"/>
      <c r="D33" s="357" t="s">
        <v>123</v>
      </c>
      <c r="E33" s="357"/>
      <c r="F33" s="357"/>
      <c r="G33" s="357"/>
      <c r="H33" s="357"/>
      <c r="I33" s="357"/>
      <c r="J33" s="357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  <c r="X33" s="357"/>
      <c r="Y33" s="357"/>
      <c r="Z33" s="357"/>
      <c r="AA33" s="357"/>
      <c r="AB33" s="357"/>
      <c r="AC33" s="357"/>
      <c r="AD33" s="357"/>
      <c r="AE33" s="357"/>
      <c r="AF33" s="357"/>
      <c r="AG33" s="357"/>
      <c r="AH33" s="357"/>
      <c r="AI33" s="357"/>
      <c r="AJ33" s="357"/>
      <c r="AK33" s="357"/>
      <c r="AL33" s="357"/>
      <c r="AM33" s="357"/>
      <c r="AN33" s="357"/>
      <c r="AO33" s="357"/>
      <c r="AP33" s="357"/>
      <c r="AQ33" s="357"/>
      <c r="AR33" s="357"/>
      <c r="AS33" s="357"/>
      <c r="AT33" s="357"/>
      <c r="AU33" s="357"/>
      <c r="AV33" s="357"/>
      <c r="AW33" s="357"/>
      <c r="AX33" s="357"/>
      <c r="AY33" s="357"/>
      <c r="AZ33" s="357"/>
      <c r="BA33" s="358"/>
      <c r="BB33" s="359"/>
      <c r="BC33" s="360"/>
      <c r="BD33" s="360"/>
      <c r="BE33" s="360"/>
      <c r="BF33" s="360"/>
      <c r="BG33" s="360"/>
      <c r="BH33" s="360"/>
      <c r="BI33" s="360"/>
      <c r="BJ33" s="360"/>
      <c r="BK33" s="360"/>
      <c r="BL33" s="360"/>
      <c r="BM33" s="360"/>
      <c r="BN33" s="360"/>
      <c r="BO33" s="360"/>
      <c r="BP33" s="360"/>
      <c r="BQ33" s="360"/>
      <c r="BR33" s="360"/>
      <c r="BS33" s="360"/>
      <c r="BT33" s="360"/>
      <c r="BU33" s="360"/>
      <c r="BV33" s="360"/>
      <c r="BW33" s="360"/>
      <c r="BX33" s="360"/>
      <c r="BY33" s="360"/>
      <c r="BZ33" s="360"/>
      <c r="CA33" s="361"/>
      <c r="CB33" s="359"/>
      <c r="CC33" s="360"/>
      <c r="CD33" s="360"/>
      <c r="CE33" s="360"/>
      <c r="CF33" s="360"/>
      <c r="CG33" s="360"/>
      <c r="CH33" s="360"/>
      <c r="CI33" s="360"/>
      <c r="CJ33" s="360"/>
      <c r="CK33" s="360"/>
      <c r="CL33" s="360"/>
      <c r="CM33" s="360"/>
      <c r="CN33" s="360"/>
      <c r="CO33" s="360"/>
      <c r="CP33" s="360"/>
      <c r="CQ33" s="360"/>
      <c r="CR33" s="360"/>
      <c r="CS33" s="360"/>
      <c r="CT33" s="360"/>
      <c r="CU33" s="360"/>
      <c r="CV33" s="360"/>
      <c r="CW33" s="360"/>
      <c r="CX33" s="360"/>
      <c r="CY33" s="360"/>
      <c r="CZ33" s="360"/>
      <c r="DA33" s="361"/>
    </row>
    <row r="34" spans="1:105" s="18" customFormat="1">
      <c r="A34" s="367"/>
      <c r="B34" s="368"/>
      <c r="C34" s="368"/>
      <c r="D34" s="368"/>
      <c r="E34" s="368"/>
      <c r="F34" s="368" t="s">
        <v>124</v>
      </c>
      <c r="G34" s="368"/>
      <c r="H34" s="368"/>
      <c r="I34" s="368"/>
      <c r="J34" s="368"/>
      <c r="K34" s="368"/>
      <c r="L34" s="368"/>
      <c r="M34" s="368"/>
      <c r="N34" s="368"/>
      <c r="O34" s="368"/>
      <c r="P34" s="368"/>
      <c r="Q34" s="368"/>
      <c r="R34" s="368"/>
      <c r="S34" s="368"/>
      <c r="T34" s="368"/>
      <c r="U34" s="368"/>
      <c r="V34" s="368"/>
      <c r="W34" s="368"/>
      <c r="X34" s="368"/>
      <c r="Y34" s="368"/>
      <c r="Z34" s="368"/>
      <c r="AA34" s="368"/>
      <c r="AB34" s="368"/>
      <c r="AC34" s="368"/>
      <c r="AD34" s="368"/>
      <c r="AE34" s="368"/>
      <c r="AF34" s="368"/>
      <c r="AG34" s="368"/>
      <c r="AH34" s="368"/>
      <c r="AI34" s="368"/>
      <c r="AJ34" s="368"/>
      <c r="AK34" s="368"/>
      <c r="AL34" s="368"/>
      <c r="AM34" s="368"/>
      <c r="AN34" s="368"/>
      <c r="AO34" s="368"/>
      <c r="AP34" s="368"/>
      <c r="AQ34" s="368"/>
      <c r="AR34" s="368"/>
      <c r="AS34" s="368"/>
      <c r="AT34" s="368"/>
      <c r="AU34" s="368"/>
      <c r="AV34" s="368"/>
      <c r="AW34" s="368"/>
      <c r="AX34" s="368"/>
      <c r="AY34" s="368"/>
      <c r="AZ34" s="368"/>
      <c r="BA34" s="369"/>
      <c r="BB34" s="370"/>
      <c r="BC34" s="371"/>
      <c r="BD34" s="371"/>
      <c r="BE34" s="371"/>
      <c r="BF34" s="371"/>
      <c r="BG34" s="371"/>
      <c r="BH34" s="371"/>
      <c r="BI34" s="371"/>
      <c r="BJ34" s="371"/>
      <c r="BK34" s="371"/>
      <c r="BL34" s="371"/>
      <c r="BM34" s="371"/>
      <c r="BN34" s="371"/>
      <c r="BO34" s="371"/>
      <c r="BP34" s="371"/>
      <c r="BQ34" s="371"/>
      <c r="BR34" s="371"/>
      <c r="BS34" s="371"/>
      <c r="BT34" s="371"/>
      <c r="BU34" s="371"/>
      <c r="BV34" s="371"/>
      <c r="BW34" s="371"/>
      <c r="BX34" s="371"/>
      <c r="BY34" s="371"/>
      <c r="BZ34" s="371"/>
      <c r="CA34" s="372"/>
      <c r="CB34" s="370"/>
      <c r="CC34" s="371"/>
      <c r="CD34" s="371"/>
      <c r="CE34" s="371"/>
      <c r="CF34" s="371"/>
      <c r="CG34" s="371"/>
      <c r="CH34" s="371"/>
      <c r="CI34" s="371"/>
      <c r="CJ34" s="371"/>
      <c r="CK34" s="371"/>
      <c r="CL34" s="371"/>
      <c r="CM34" s="371"/>
      <c r="CN34" s="371"/>
      <c r="CO34" s="371"/>
      <c r="CP34" s="371"/>
      <c r="CQ34" s="371"/>
      <c r="CR34" s="371"/>
      <c r="CS34" s="371"/>
      <c r="CT34" s="371"/>
      <c r="CU34" s="371"/>
      <c r="CV34" s="371"/>
      <c r="CW34" s="371"/>
      <c r="CX34" s="371"/>
      <c r="CY34" s="371"/>
      <c r="CZ34" s="371"/>
      <c r="DA34" s="372"/>
    </row>
    <row r="35" spans="1:105" s="18" customFormat="1">
      <c r="A35" s="367"/>
      <c r="B35" s="368"/>
      <c r="C35" s="368"/>
      <c r="D35" s="368"/>
      <c r="E35" s="368"/>
      <c r="F35" s="368" t="s">
        <v>125</v>
      </c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368"/>
      <c r="AJ35" s="368"/>
      <c r="AK35" s="368"/>
      <c r="AL35" s="368"/>
      <c r="AM35" s="368"/>
      <c r="AN35" s="368"/>
      <c r="AO35" s="368"/>
      <c r="AP35" s="368"/>
      <c r="AQ35" s="368"/>
      <c r="AR35" s="368"/>
      <c r="AS35" s="368"/>
      <c r="AT35" s="368"/>
      <c r="AU35" s="368"/>
      <c r="AV35" s="368"/>
      <c r="AW35" s="368"/>
      <c r="AX35" s="368"/>
      <c r="AY35" s="368"/>
      <c r="AZ35" s="368"/>
      <c r="BA35" s="369"/>
      <c r="BB35" s="370"/>
      <c r="BC35" s="371"/>
      <c r="BD35" s="371"/>
      <c r="BE35" s="371"/>
      <c r="BF35" s="371"/>
      <c r="BG35" s="371"/>
      <c r="BH35" s="371"/>
      <c r="BI35" s="371"/>
      <c r="BJ35" s="371"/>
      <c r="BK35" s="371"/>
      <c r="BL35" s="371"/>
      <c r="BM35" s="371"/>
      <c r="BN35" s="371"/>
      <c r="BO35" s="371"/>
      <c r="BP35" s="371"/>
      <c r="BQ35" s="371"/>
      <c r="BR35" s="371"/>
      <c r="BS35" s="371"/>
      <c r="BT35" s="371"/>
      <c r="BU35" s="371"/>
      <c r="BV35" s="371"/>
      <c r="BW35" s="371"/>
      <c r="BX35" s="371"/>
      <c r="BY35" s="371"/>
      <c r="BZ35" s="371"/>
      <c r="CA35" s="372"/>
      <c r="CB35" s="370"/>
      <c r="CC35" s="371"/>
      <c r="CD35" s="371"/>
      <c r="CE35" s="371"/>
      <c r="CF35" s="371"/>
      <c r="CG35" s="371"/>
      <c r="CH35" s="371"/>
      <c r="CI35" s="371"/>
      <c r="CJ35" s="371"/>
      <c r="CK35" s="371"/>
      <c r="CL35" s="371"/>
      <c r="CM35" s="371"/>
      <c r="CN35" s="371"/>
      <c r="CO35" s="371"/>
      <c r="CP35" s="371"/>
      <c r="CQ35" s="371"/>
      <c r="CR35" s="371"/>
      <c r="CS35" s="371"/>
      <c r="CT35" s="371"/>
      <c r="CU35" s="371"/>
      <c r="CV35" s="371"/>
      <c r="CW35" s="371"/>
      <c r="CX35" s="371"/>
      <c r="CY35" s="371"/>
      <c r="CZ35" s="371"/>
      <c r="DA35" s="372"/>
    </row>
    <row r="36" spans="1:105" s="18" customFormat="1">
      <c r="A36" s="376"/>
      <c r="B36" s="377"/>
      <c r="C36" s="377"/>
      <c r="D36" s="377"/>
      <c r="E36" s="377"/>
      <c r="F36" s="368" t="s">
        <v>126</v>
      </c>
      <c r="G36" s="368"/>
      <c r="H36" s="368"/>
      <c r="I36" s="368"/>
      <c r="J36" s="368"/>
      <c r="K36" s="368"/>
      <c r="L36" s="368"/>
      <c r="M36" s="368"/>
      <c r="N36" s="368"/>
      <c r="O36" s="368"/>
      <c r="P36" s="368"/>
      <c r="Q36" s="368"/>
      <c r="R36" s="368"/>
      <c r="S36" s="368"/>
      <c r="T36" s="368"/>
      <c r="U36" s="368"/>
      <c r="V36" s="368"/>
      <c r="W36" s="368"/>
      <c r="X36" s="368"/>
      <c r="Y36" s="368"/>
      <c r="Z36" s="368"/>
      <c r="AA36" s="368"/>
      <c r="AB36" s="368"/>
      <c r="AC36" s="368"/>
      <c r="AD36" s="368"/>
      <c r="AE36" s="368"/>
      <c r="AF36" s="368"/>
      <c r="AG36" s="368"/>
      <c r="AH36" s="368"/>
      <c r="AI36" s="368"/>
      <c r="AJ36" s="368"/>
      <c r="AK36" s="368"/>
      <c r="AL36" s="368"/>
      <c r="AM36" s="368"/>
      <c r="AN36" s="368"/>
      <c r="AO36" s="368"/>
      <c r="AP36" s="368"/>
      <c r="AQ36" s="368"/>
      <c r="AR36" s="368"/>
      <c r="AS36" s="368"/>
      <c r="AT36" s="368"/>
      <c r="AU36" s="368"/>
      <c r="AV36" s="368"/>
      <c r="AW36" s="368"/>
      <c r="AX36" s="368"/>
      <c r="AY36" s="368"/>
      <c r="AZ36" s="368"/>
      <c r="BA36" s="369"/>
      <c r="BB36" s="370"/>
      <c r="BC36" s="371"/>
      <c r="BD36" s="371"/>
      <c r="BE36" s="371"/>
      <c r="BF36" s="371"/>
      <c r="BG36" s="371"/>
      <c r="BH36" s="371"/>
      <c r="BI36" s="371"/>
      <c r="BJ36" s="371"/>
      <c r="BK36" s="371"/>
      <c r="BL36" s="371"/>
      <c r="BM36" s="371"/>
      <c r="BN36" s="371"/>
      <c r="BO36" s="371"/>
      <c r="BP36" s="371"/>
      <c r="BQ36" s="371"/>
      <c r="BR36" s="371"/>
      <c r="BS36" s="371"/>
      <c r="BT36" s="371"/>
      <c r="BU36" s="371"/>
      <c r="BV36" s="371"/>
      <c r="BW36" s="371"/>
      <c r="BX36" s="371"/>
      <c r="BY36" s="371"/>
      <c r="BZ36" s="371"/>
      <c r="CA36" s="372"/>
      <c r="CB36" s="370"/>
      <c r="CC36" s="371"/>
      <c r="CD36" s="371"/>
      <c r="CE36" s="371"/>
      <c r="CF36" s="371"/>
      <c r="CG36" s="371"/>
      <c r="CH36" s="371"/>
      <c r="CI36" s="371"/>
      <c r="CJ36" s="371"/>
      <c r="CK36" s="371"/>
      <c r="CL36" s="371"/>
      <c r="CM36" s="371"/>
      <c r="CN36" s="371"/>
      <c r="CO36" s="371"/>
      <c r="CP36" s="371"/>
      <c r="CQ36" s="371"/>
      <c r="CR36" s="371"/>
      <c r="CS36" s="371"/>
      <c r="CT36" s="371"/>
      <c r="CU36" s="371"/>
      <c r="CV36" s="371"/>
      <c r="CW36" s="371"/>
      <c r="CX36" s="371"/>
      <c r="CY36" s="371"/>
      <c r="CZ36" s="371"/>
      <c r="DA36" s="372"/>
    </row>
    <row r="37" spans="1:105" s="16" customFormat="1">
      <c r="A37" s="17"/>
      <c r="B37" s="357" t="s">
        <v>127</v>
      </c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  <c r="O37" s="357"/>
      <c r="P37" s="357"/>
      <c r="Q37" s="357"/>
      <c r="R37" s="357"/>
      <c r="S37" s="357"/>
      <c r="T37" s="357"/>
      <c r="U37" s="357"/>
      <c r="V37" s="357"/>
      <c r="W37" s="357"/>
      <c r="X37" s="357"/>
      <c r="Y37" s="357"/>
      <c r="Z37" s="357"/>
      <c r="AA37" s="357"/>
      <c r="AB37" s="357"/>
      <c r="AC37" s="357"/>
      <c r="AD37" s="357"/>
      <c r="AE37" s="357"/>
      <c r="AF37" s="357"/>
      <c r="AG37" s="357"/>
      <c r="AH37" s="357"/>
      <c r="AI37" s="357"/>
      <c r="AJ37" s="357"/>
      <c r="AK37" s="357"/>
      <c r="AL37" s="357"/>
      <c r="AM37" s="357"/>
      <c r="AN37" s="357"/>
      <c r="AO37" s="357"/>
      <c r="AP37" s="357"/>
      <c r="AQ37" s="357"/>
      <c r="AR37" s="357"/>
      <c r="AS37" s="357"/>
      <c r="AT37" s="357"/>
      <c r="AU37" s="357"/>
      <c r="AV37" s="357"/>
      <c r="AW37" s="357"/>
      <c r="AX37" s="357"/>
      <c r="AY37" s="357"/>
      <c r="AZ37" s="357"/>
      <c r="BA37" s="358"/>
      <c r="BB37" s="359"/>
      <c r="BC37" s="360"/>
      <c r="BD37" s="360"/>
      <c r="BE37" s="360"/>
      <c r="BF37" s="360"/>
      <c r="BG37" s="360"/>
      <c r="BH37" s="360"/>
      <c r="BI37" s="360"/>
      <c r="BJ37" s="360"/>
      <c r="BK37" s="360"/>
      <c r="BL37" s="360"/>
      <c r="BM37" s="360"/>
      <c r="BN37" s="360"/>
      <c r="BO37" s="360"/>
      <c r="BP37" s="360"/>
      <c r="BQ37" s="360"/>
      <c r="BR37" s="360"/>
      <c r="BS37" s="360"/>
      <c r="BT37" s="360"/>
      <c r="BU37" s="360"/>
      <c r="BV37" s="360"/>
      <c r="BW37" s="360"/>
      <c r="BX37" s="360"/>
      <c r="BY37" s="360"/>
      <c r="BZ37" s="360"/>
      <c r="CA37" s="361"/>
      <c r="CB37" s="359"/>
      <c r="CC37" s="360"/>
      <c r="CD37" s="360"/>
      <c r="CE37" s="360"/>
      <c r="CF37" s="360"/>
      <c r="CG37" s="360"/>
      <c r="CH37" s="360"/>
      <c r="CI37" s="360"/>
      <c r="CJ37" s="360"/>
      <c r="CK37" s="360"/>
      <c r="CL37" s="360"/>
      <c r="CM37" s="360"/>
      <c r="CN37" s="360"/>
      <c r="CO37" s="360"/>
      <c r="CP37" s="360"/>
      <c r="CQ37" s="360"/>
      <c r="CR37" s="360"/>
      <c r="CS37" s="360"/>
      <c r="CT37" s="360"/>
      <c r="CU37" s="360"/>
      <c r="CV37" s="360"/>
      <c r="CW37" s="360"/>
      <c r="CX37" s="360"/>
      <c r="CY37" s="360"/>
      <c r="CZ37" s="360"/>
      <c r="DA37" s="361"/>
    </row>
    <row r="38" spans="1:105" ht="13.5">
      <c r="A38" s="373" t="s">
        <v>128</v>
      </c>
      <c r="B38" s="374"/>
      <c r="C38" s="374"/>
      <c r="D38" s="374"/>
      <c r="E38" s="374"/>
      <c r="F38" s="374"/>
      <c r="G38" s="374"/>
      <c r="H38" s="374"/>
      <c r="I38" s="374"/>
      <c r="J38" s="374"/>
      <c r="K38" s="374"/>
      <c r="L38" s="374"/>
      <c r="M38" s="374"/>
      <c r="N38" s="374"/>
      <c r="O38" s="374"/>
      <c r="P38" s="374"/>
      <c r="Q38" s="374"/>
      <c r="R38" s="374"/>
      <c r="S38" s="374"/>
      <c r="T38" s="374"/>
      <c r="U38" s="374"/>
      <c r="V38" s="374"/>
      <c r="W38" s="374"/>
      <c r="X38" s="374"/>
      <c r="Y38" s="374"/>
      <c r="Z38" s="374"/>
      <c r="AA38" s="374"/>
      <c r="AB38" s="374"/>
      <c r="AC38" s="374"/>
      <c r="AD38" s="374"/>
      <c r="AE38" s="374"/>
      <c r="AF38" s="374"/>
      <c r="AG38" s="374"/>
      <c r="AH38" s="374"/>
      <c r="AI38" s="374"/>
      <c r="AJ38" s="374"/>
      <c r="AK38" s="374"/>
      <c r="AL38" s="374"/>
      <c r="AM38" s="374"/>
      <c r="AN38" s="374"/>
      <c r="AO38" s="374"/>
      <c r="AP38" s="374"/>
      <c r="AQ38" s="374"/>
      <c r="AR38" s="374"/>
      <c r="AS38" s="374"/>
      <c r="AT38" s="374"/>
      <c r="AU38" s="374"/>
      <c r="AV38" s="374"/>
      <c r="AW38" s="374"/>
      <c r="AX38" s="374"/>
      <c r="AY38" s="374"/>
      <c r="AZ38" s="374"/>
      <c r="BA38" s="374"/>
      <c r="BB38" s="374"/>
      <c r="BC38" s="374"/>
      <c r="BD38" s="374"/>
      <c r="BE38" s="374"/>
      <c r="BF38" s="374"/>
      <c r="BG38" s="374"/>
      <c r="BH38" s="374"/>
      <c r="BI38" s="374"/>
      <c r="BJ38" s="374"/>
      <c r="BK38" s="374"/>
      <c r="BL38" s="374"/>
      <c r="BM38" s="374"/>
      <c r="BN38" s="374"/>
      <c r="BO38" s="374"/>
      <c r="BP38" s="374"/>
      <c r="BQ38" s="374"/>
      <c r="BR38" s="374"/>
      <c r="BS38" s="374"/>
      <c r="BT38" s="374"/>
      <c r="BU38" s="374"/>
      <c r="BV38" s="374"/>
      <c r="BW38" s="374"/>
      <c r="BX38" s="374"/>
      <c r="BY38" s="374"/>
      <c r="BZ38" s="374"/>
      <c r="CA38" s="374"/>
      <c r="CB38" s="374"/>
      <c r="CC38" s="374"/>
      <c r="CD38" s="374"/>
      <c r="CE38" s="374"/>
      <c r="CF38" s="374"/>
      <c r="CG38" s="374"/>
      <c r="CH38" s="374"/>
      <c r="CI38" s="374"/>
      <c r="CJ38" s="374"/>
      <c r="CK38" s="374"/>
      <c r="CL38" s="374"/>
      <c r="CM38" s="374"/>
      <c r="CN38" s="374"/>
      <c r="CO38" s="374"/>
      <c r="CP38" s="374"/>
      <c r="CQ38" s="374"/>
      <c r="CR38" s="374"/>
      <c r="CS38" s="374"/>
      <c r="CT38" s="374"/>
      <c r="CU38" s="374"/>
      <c r="CV38" s="374"/>
      <c r="CW38" s="374"/>
      <c r="CX38" s="374"/>
      <c r="CY38" s="374"/>
      <c r="CZ38" s="374"/>
      <c r="DA38" s="375"/>
    </row>
    <row r="39" spans="1:105" s="16" customFormat="1" ht="25.5" customHeight="1">
      <c r="A39" s="15"/>
      <c r="B39" s="365" t="s">
        <v>129</v>
      </c>
      <c r="C39" s="365"/>
      <c r="D39" s="365"/>
      <c r="E39" s="365"/>
      <c r="F39" s="365"/>
      <c r="G39" s="365"/>
      <c r="H39" s="365"/>
      <c r="I39" s="365"/>
      <c r="J39" s="365"/>
      <c r="K39" s="365"/>
      <c r="L39" s="365"/>
      <c r="M39" s="365"/>
      <c r="N39" s="365"/>
      <c r="O39" s="365"/>
      <c r="P39" s="365"/>
      <c r="Q39" s="365"/>
      <c r="R39" s="365"/>
      <c r="S39" s="365"/>
      <c r="T39" s="365"/>
      <c r="U39" s="365"/>
      <c r="V39" s="365"/>
      <c r="W39" s="365"/>
      <c r="X39" s="365"/>
      <c r="Y39" s="365"/>
      <c r="Z39" s="365"/>
      <c r="AA39" s="365"/>
      <c r="AB39" s="365"/>
      <c r="AC39" s="365"/>
      <c r="AD39" s="365"/>
      <c r="AE39" s="365"/>
      <c r="AF39" s="365"/>
      <c r="AG39" s="365"/>
      <c r="AH39" s="365"/>
      <c r="AI39" s="365"/>
      <c r="AJ39" s="365"/>
      <c r="AK39" s="365"/>
      <c r="AL39" s="365"/>
      <c r="AM39" s="365"/>
      <c r="AN39" s="365"/>
      <c r="AO39" s="365"/>
      <c r="AP39" s="365"/>
      <c r="AQ39" s="365"/>
      <c r="AR39" s="365"/>
      <c r="AS39" s="365"/>
      <c r="AT39" s="365"/>
      <c r="AU39" s="365"/>
      <c r="AV39" s="365"/>
      <c r="AW39" s="365"/>
      <c r="AX39" s="365"/>
      <c r="AY39" s="365"/>
      <c r="AZ39" s="365"/>
      <c r="BA39" s="366"/>
      <c r="BB39" s="359"/>
      <c r="BC39" s="360"/>
      <c r="BD39" s="360"/>
      <c r="BE39" s="360"/>
      <c r="BF39" s="360"/>
      <c r="BG39" s="360"/>
      <c r="BH39" s="360"/>
      <c r="BI39" s="360"/>
      <c r="BJ39" s="360"/>
      <c r="BK39" s="360"/>
      <c r="BL39" s="360"/>
      <c r="BM39" s="360"/>
      <c r="BN39" s="360"/>
      <c r="BO39" s="360"/>
      <c r="BP39" s="360"/>
      <c r="BQ39" s="360"/>
      <c r="BR39" s="360"/>
      <c r="BS39" s="360"/>
      <c r="BT39" s="360"/>
      <c r="BU39" s="360"/>
      <c r="BV39" s="360"/>
      <c r="BW39" s="360"/>
      <c r="BX39" s="360"/>
      <c r="BY39" s="360"/>
      <c r="BZ39" s="360"/>
      <c r="CA39" s="361"/>
      <c r="CB39" s="359"/>
      <c r="CC39" s="360"/>
      <c r="CD39" s="360"/>
      <c r="CE39" s="360"/>
      <c r="CF39" s="360"/>
      <c r="CG39" s="360"/>
      <c r="CH39" s="360"/>
      <c r="CI39" s="360"/>
      <c r="CJ39" s="360"/>
      <c r="CK39" s="360"/>
      <c r="CL39" s="360"/>
      <c r="CM39" s="360"/>
      <c r="CN39" s="360"/>
      <c r="CO39" s="360"/>
      <c r="CP39" s="360"/>
      <c r="CQ39" s="360"/>
      <c r="CR39" s="360"/>
      <c r="CS39" s="360"/>
      <c r="CT39" s="360"/>
      <c r="CU39" s="360"/>
      <c r="CV39" s="360"/>
      <c r="CW39" s="360"/>
      <c r="CX39" s="360"/>
      <c r="CY39" s="360"/>
      <c r="CZ39" s="360"/>
      <c r="DA39" s="361"/>
    </row>
    <row r="40" spans="1:105" s="16" customFormat="1">
      <c r="A40" s="15"/>
      <c r="B40" s="357" t="s">
        <v>130</v>
      </c>
      <c r="C40" s="357"/>
      <c r="D40" s="357"/>
      <c r="E40" s="357"/>
      <c r="F40" s="357"/>
      <c r="G40" s="357"/>
      <c r="H40" s="357"/>
      <c r="I40" s="357"/>
      <c r="J40" s="357"/>
      <c r="K40" s="357"/>
      <c r="L40" s="357"/>
      <c r="M40" s="357"/>
      <c r="N40" s="357"/>
      <c r="O40" s="357"/>
      <c r="P40" s="357"/>
      <c r="Q40" s="357"/>
      <c r="R40" s="357"/>
      <c r="S40" s="357"/>
      <c r="T40" s="357"/>
      <c r="U40" s="357"/>
      <c r="V40" s="357"/>
      <c r="W40" s="357"/>
      <c r="X40" s="357"/>
      <c r="Y40" s="357"/>
      <c r="Z40" s="357"/>
      <c r="AA40" s="357"/>
      <c r="AB40" s="357"/>
      <c r="AC40" s="357"/>
      <c r="AD40" s="357"/>
      <c r="AE40" s="357"/>
      <c r="AF40" s="357"/>
      <c r="AG40" s="357"/>
      <c r="AH40" s="357"/>
      <c r="AI40" s="357"/>
      <c r="AJ40" s="357"/>
      <c r="AK40" s="357"/>
      <c r="AL40" s="357"/>
      <c r="AM40" s="357"/>
      <c r="AN40" s="357"/>
      <c r="AO40" s="357"/>
      <c r="AP40" s="357"/>
      <c r="AQ40" s="357"/>
      <c r="AR40" s="357"/>
      <c r="AS40" s="357"/>
      <c r="AT40" s="357"/>
      <c r="AU40" s="357"/>
      <c r="AV40" s="357"/>
      <c r="AW40" s="357"/>
      <c r="AX40" s="357"/>
      <c r="AY40" s="357"/>
      <c r="AZ40" s="357"/>
      <c r="BA40" s="358"/>
      <c r="BB40" s="359"/>
      <c r="BC40" s="360"/>
      <c r="BD40" s="360"/>
      <c r="BE40" s="360"/>
      <c r="BF40" s="360"/>
      <c r="BG40" s="360"/>
      <c r="BH40" s="360"/>
      <c r="BI40" s="360"/>
      <c r="BJ40" s="360"/>
      <c r="BK40" s="360"/>
      <c r="BL40" s="360"/>
      <c r="BM40" s="360"/>
      <c r="BN40" s="360"/>
      <c r="BO40" s="360"/>
      <c r="BP40" s="360"/>
      <c r="BQ40" s="360"/>
      <c r="BR40" s="360"/>
      <c r="BS40" s="360"/>
      <c r="BT40" s="360"/>
      <c r="BU40" s="360"/>
      <c r="BV40" s="360"/>
      <c r="BW40" s="360"/>
      <c r="BX40" s="360"/>
      <c r="BY40" s="360"/>
      <c r="BZ40" s="360"/>
      <c r="CA40" s="361"/>
      <c r="CB40" s="359"/>
      <c r="CC40" s="360"/>
      <c r="CD40" s="360"/>
      <c r="CE40" s="360"/>
      <c r="CF40" s="360"/>
      <c r="CG40" s="360"/>
      <c r="CH40" s="360"/>
      <c r="CI40" s="360"/>
      <c r="CJ40" s="360"/>
      <c r="CK40" s="360"/>
      <c r="CL40" s="360"/>
      <c r="CM40" s="360"/>
      <c r="CN40" s="360"/>
      <c r="CO40" s="360"/>
      <c r="CP40" s="360"/>
      <c r="CQ40" s="360"/>
      <c r="CR40" s="360"/>
      <c r="CS40" s="360"/>
      <c r="CT40" s="360"/>
      <c r="CU40" s="360"/>
      <c r="CV40" s="360"/>
      <c r="CW40" s="360"/>
      <c r="CX40" s="360"/>
      <c r="CY40" s="360"/>
      <c r="CZ40" s="360"/>
      <c r="DA40" s="361"/>
    </row>
    <row r="41" spans="1:105" s="16" customFormat="1">
      <c r="A41" s="15"/>
      <c r="B41" s="357" t="s">
        <v>131</v>
      </c>
      <c r="C41" s="357"/>
      <c r="D41" s="357"/>
      <c r="E41" s="357"/>
      <c r="F41" s="357"/>
      <c r="G41" s="357"/>
      <c r="H41" s="357"/>
      <c r="I41" s="357"/>
      <c r="J41" s="357"/>
      <c r="K41" s="357"/>
      <c r="L41" s="357"/>
      <c r="M41" s="357"/>
      <c r="N41" s="357"/>
      <c r="O41" s="357"/>
      <c r="P41" s="357"/>
      <c r="Q41" s="357"/>
      <c r="R41" s="357"/>
      <c r="S41" s="357"/>
      <c r="T41" s="357"/>
      <c r="U41" s="357"/>
      <c r="V41" s="357"/>
      <c r="W41" s="357"/>
      <c r="X41" s="357"/>
      <c r="Y41" s="357"/>
      <c r="Z41" s="357"/>
      <c r="AA41" s="357"/>
      <c r="AB41" s="357"/>
      <c r="AC41" s="357"/>
      <c r="AD41" s="357"/>
      <c r="AE41" s="357"/>
      <c r="AF41" s="357"/>
      <c r="AG41" s="357"/>
      <c r="AH41" s="357"/>
      <c r="AI41" s="357"/>
      <c r="AJ41" s="357"/>
      <c r="AK41" s="357"/>
      <c r="AL41" s="357"/>
      <c r="AM41" s="357"/>
      <c r="AN41" s="357"/>
      <c r="AO41" s="357"/>
      <c r="AP41" s="357"/>
      <c r="AQ41" s="357"/>
      <c r="AR41" s="357"/>
      <c r="AS41" s="357"/>
      <c r="AT41" s="357"/>
      <c r="AU41" s="357"/>
      <c r="AV41" s="357"/>
      <c r="AW41" s="357"/>
      <c r="AX41" s="357"/>
      <c r="AY41" s="357"/>
      <c r="AZ41" s="357"/>
      <c r="BA41" s="358"/>
      <c r="BB41" s="359"/>
      <c r="BC41" s="360"/>
      <c r="BD41" s="360"/>
      <c r="BE41" s="360"/>
      <c r="BF41" s="360"/>
      <c r="BG41" s="360"/>
      <c r="BH41" s="360"/>
      <c r="BI41" s="360"/>
      <c r="BJ41" s="360"/>
      <c r="BK41" s="360"/>
      <c r="BL41" s="360"/>
      <c r="BM41" s="360"/>
      <c r="BN41" s="360"/>
      <c r="BO41" s="360"/>
      <c r="BP41" s="360"/>
      <c r="BQ41" s="360"/>
      <c r="BR41" s="360"/>
      <c r="BS41" s="360"/>
      <c r="BT41" s="360"/>
      <c r="BU41" s="360"/>
      <c r="BV41" s="360"/>
      <c r="BW41" s="360"/>
      <c r="BX41" s="360"/>
      <c r="BY41" s="360"/>
      <c r="BZ41" s="360"/>
      <c r="CA41" s="361"/>
      <c r="CB41" s="359"/>
      <c r="CC41" s="360"/>
      <c r="CD41" s="360"/>
      <c r="CE41" s="360"/>
      <c r="CF41" s="360"/>
      <c r="CG41" s="360"/>
      <c r="CH41" s="360"/>
      <c r="CI41" s="360"/>
      <c r="CJ41" s="360"/>
      <c r="CK41" s="360"/>
      <c r="CL41" s="360"/>
      <c r="CM41" s="360"/>
      <c r="CN41" s="360"/>
      <c r="CO41" s="360"/>
      <c r="CP41" s="360"/>
      <c r="CQ41" s="360"/>
      <c r="CR41" s="360"/>
      <c r="CS41" s="360"/>
      <c r="CT41" s="360"/>
      <c r="CU41" s="360"/>
      <c r="CV41" s="360"/>
      <c r="CW41" s="360"/>
      <c r="CX41" s="360"/>
      <c r="CY41" s="360"/>
      <c r="CZ41" s="360"/>
      <c r="DA41" s="361"/>
    </row>
    <row r="42" spans="1:105" s="16" customFormat="1">
      <c r="A42" s="17"/>
      <c r="B42" s="357" t="s">
        <v>132</v>
      </c>
      <c r="C42" s="357"/>
      <c r="D42" s="357"/>
      <c r="E42" s="357"/>
      <c r="F42" s="357"/>
      <c r="G42" s="357"/>
      <c r="H42" s="357"/>
      <c r="I42" s="357"/>
      <c r="J42" s="357"/>
      <c r="K42" s="357"/>
      <c r="L42" s="357"/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57"/>
      <c r="AC42" s="357"/>
      <c r="AD42" s="357"/>
      <c r="AE42" s="357"/>
      <c r="AF42" s="357"/>
      <c r="AG42" s="357"/>
      <c r="AH42" s="357"/>
      <c r="AI42" s="357"/>
      <c r="AJ42" s="357"/>
      <c r="AK42" s="357"/>
      <c r="AL42" s="357"/>
      <c r="AM42" s="357"/>
      <c r="AN42" s="357"/>
      <c r="AO42" s="357"/>
      <c r="AP42" s="357"/>
      <c r="AQ42" s="357"/>
      <c r="AR42" s="357"/>
      <c r="AS42" s="357"/>
      <c r="AT42" s="357"/>
      <c r="AU42" s="357"/>
      <c r="AV42" s="357"/>
      <c r="AW42" s="357"/>
      <c r="AX42" s="357"/>
      <c r="AY42" s="357"/>
      <c r="AZ42" s="357"/>
      <c r="BA42" s="358"/>
      <c r="BB42" s="359"/>
      <c r="BC42" s="360"/>
      <c r="BD42" s="360"/>
      <c r="BE42" s="360"/>
      <c r="BF42" s="360"/>
      <c r="BG42" s="360"/>
      <c r="BH42" s="360"/>
      <c r="BI42" s="360"/>
      <c r="BJ42" s="360"/>
      <c r="BK42" s="360"/>
      <c r="BL42" s="360"/>
      <c r="BM42" s="360"/>
      <c r="BN42" s="360"/>
      <c r="BO42" s="360"/>
      <c r="BP42" s="360"/>
      <c r="BQ42" s="360"/>
      <c r="BR42" s="360"/>
      <c r="BS42" s="360"/>
      <c r="BT42" s="360"/>
      <c r="BU42" s="360"/>
      <c r="BV42" s="360"/>
      <c r="BW42" s="360"/>
      <c r="BX42" s="360"/>
      <c r="BY42" s="360"/>
      <c r="BZ42" s="360"/>
      <c r="CA42" s="361"/>
      <c r="CB42" s="359"/>
      <c r="CC42" s="360"/>
      <c r="CD42" s="360"/>
      <c r="CE42" s="360"/>
      <c r="CF42" s="360"/>
      <c r="CG42" s="360"/>
      <c r="CH42" s="360"/>
      <c r="CI42" s="360"/>
      <c r="CJ42" s="360"/>
      <c r="CK42" s="360"/>
      <c r="CL42" s="360"/>
      <c r="CM42" s="360"/>
      <c r="CN42" s="360"/>
      <c r="CO42" s="360"/>
      <c r="CP42" s="360"/>
      <c r="CQ42" s="360"/>
      <c r="CR42" s="360"/>
      <c r="CS42" s="360"/>
      <c r="CT42" s="360"/>
      <c r="CU42" s="360"/>
      <c r="CV42" s="360"/>
      <c r="CW42" s="360"/>
      <c r="CX42" s="360"/>
      <c r="CY42" s="360"/>
      <c r="CZ42" s="360"/>
      <c r="DA42" s="361"/>
    </row>
    <row r="43" spans="1:105" ht="13.5">
      <c r="A43" s="373" t="s">
        <v>133</v>
      </c>
      <c r="B43" s="374"/>
      <c r="C43" s="374"/>
      <c r="D43" s="374"/>
      <c r="E43" s="374"/>
      <c r="F43" s="374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  <c r="R43" s="374"/>
      <c r="S43" s="374"/>
      <c r="T43" s="374"/>
      <c r="U43" s="374"/>
      <c r="V43" s="374"/>
      <c r="W43" s="374"/>
      <c r="X43" s="374"/>
      <c r="Y43" s="374"/>
      <c r="Z43" s="374"/>
      <c r="AA43" s="374"/>
      <c r="AB43" s="374"/>
      <c r="AC43" s="374"/>
      <c r="AD43" s="374"/>
      <c r="AE43" s="374"/>
      <c r="AF43" s="374"/>
      <c r="AG43" s="374"/>
      <c r="AH43" s="374"/>
      <c r="AI43" s="374"/>
      <c r="AJ43" s="374"/>
      <c r="AK43" s="374"/>
      <c r="AL43" s="374"/>
      <c r="AM43" s="374"/>
      <c r="AN43" s="374"/>
      <c r="AO43" s="374"/>
      <c r="AP43" s="374"/>
      <c r="AQ43" s="374"/>
      <c r="AR43" s="374"/>
      <c r="AS43" s="374"/>
      <c r="AT43" s="374"/>
      <c r="AU43" s="374"/>
      <c r="AV43" s="374"/>
      <c r="AW43" s="374"/>
      <c r="AX43" s="374"/>
      <c r="AY43" s="374"/>
      <c r="AZ43" s="374"/>
      <c r="BA43" s="374"/>
      <c r="BB43" s="374"/>
      <c r="BC43" s="374"/>
      <c r="BD43" s="374"/>
      <c r="BE43" s="374"/>
      <c r="BF43" s="374"/>
      <c r="BG43" s="374"/>
      <c r="BH43" s="374"/>
      <c r="BI43" s="374"/>
      <c r="BJ43" s="374"/>
      <c r="BK43" s="374"/>
      <c r="BL43" s="374"/>
      <c r="BM43" s="374"/>
      <c r="BN43" s="374"/>
      <c r="BO43" s="374"/>
      <c r="BP43" s="374"/>
      <c r="BQ43" s="374"/>
      <c r="BR43" s="374"/>
      <c r="BS43" s="374"/>
      <c r="BT43" s="374"/>
      <c r="BU43" s="374"/>
      <c r="BV43" s="374"/>
      <c r="BW43" s="374"/>
      <c r="BX43" s="374"/>
      <c r="BY43" s="374"/>
      <c r="BZ43" s="374"/>
      <c r="CA43" s="374"/>
      <c r="CB43" s="374"/>
      <c r="CC43" s="374"/>
      <c r="CD43" s="374"/>
      <c r="CE43" s="374"/>
      <c r="CF43" s="374"/>
      <c r="CG43" s="374"/>
      <c r="CH43" s="374"/>
      <c r="CI43" s="374"/>
      <c r="CJ43" s="374"/>
      <c r="CK43" s="374"/>
      <c r="CL43" s="374"/>
      <c r="CM43" s="374"/>
      <c r="CN43" s="374"/>
      <c r="CO43" s="374"/>
      <c r="CP43" s="374"/>
      <c r="CQ43" s="374"/>
      <c r="CR43" s="374"/>
      <c r="CS43" s="374"/>
      <c r="CT43" s="374"/>
      <c r="CU43" s="374"/>
      <c r="CV43" s="374"/>
      <c r="CW43" s="374"/>
      <c r="CX43" s="374"/>
      <c r="CY43" s="374"/>
      <c r="CZ43" s="374"/>
      <c r="DA43" s="375"/>
    </row>
    <row r="44" spans="1:105" s="16" customFormat="1">
      <c r="A44" s="17"/>
      <c r="B44" s="357" t="s">
        <v>134</v>
      </c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  <c r="Q44" s="357"/>
      <c r="R44" s="357"/>
      <c r="S44" s="357"/>
      <c r="T44" s="357"/>
      <c r="U44" s="357"/>
      <c r="V44" s="357"/>
      <c r="W44" s="357"/>
      <c r="X44" s="357"/>
      <c r="Y44" s="357"/>
      <c r="Z44" s="357"/>
      <c r="AA44" s="357"/>
      <c r="AB44" s="357"/>
      <c r="AC44" s="357"/>
      <c r="AD44" s="357"/>
      <c r="AE44" s="357"/>
      <c r="AF44" s="357"/>
      <c r="AG44" s="357"/>
      <c r="AH44" s="357"/>
      <c r="AI44" s="357"/>
      <c r="AJ44" s="357"/>
      <c r="AK44" s="357"/>
      <c r="AL44" s="357"/>
      <c r="AM44" s="357"/>
      <c r="AN44" s="357"/>
      <c r="AO44" s="357"/>
      <c r="AP44" s="357"/>
      <c r="AQ44" s="357"/>
      <c r="AR44" s="357"/>
      <c r="AS44" s="357"/>
      <c r="AT44" s="357"/>
      <c r="AU44" s="357"/>
      <c r="AV44" s="357"/>
      <c r="AW44" s="357"/>
      <c r="AX44" s="357"/>
      <c r="AY44" s="357"/>
      <c r="AZ44" s="357"/>
      <c r="BA44" s="358"/>
      <c r="BB44" s="359"/>
      <c r="BC44" s="360"/>
      <c r="BD44" s="360"/>
      <c r="BE44" s="360"/>
      <c r="BF44" s="360"/>
      <c r="BG44" s="360"/>
      <c r="BH44" s="360"/>
      <c r="BI44" s="360"/>
      <c r="BJ44" s="360"/>
      <c r="BK44" s="360"/>
      <c r="BL44" s="360"/>
      <c r="BM44" s="360"/>
      <c r="BN44" s="360"/>
      <c r="BO44" s="360"/>
      <c r="BP44" s="360"/>
      <c r="BQ44" s="360"/>
      <c r="BR44" s="360"/>
      <c r="BS44" s="360"/>
      <c r="BT44" s="360"/>
      <c r="BU44" s="360"/>
      <c r="BV44" s="360"/>
      <c r="BW44" s="360"/>
      <c r="BX44" s="360"/>
      <c r="BY44" s="360"/>
      <c r="BZ44" s="360"/>
      <c r="CA44" s="361"/>
      <c r="CB44" s="359"/>
      <c r="CC44" s="360"/>
      <c r="CD44" s="360"/>
      <c r="CE44" s="360"/>
      <c r="CF44" s="360"/>
      <c r="CG44" s="360"/>
      <c r="CH44" s="360"/>
      <c r="CI44" s="360"/>
      <c r="CJ44" s="360"/>
      <c r="CK44" s="360"/>
      <c r="CL44" s="360"/>
      <c r="CM44" s="360"/>
      <c r="CN44" s="360"/>
      <c r="CO44" s="360"/>
      <c r="CP44" s="360"/>
      <c r="CQ44" s="360"/>
      <c r="CR44" s="360"/>
      <c r="CS44" s="360"/>
      <c r="CT44" s="360"/>
      <c r="CU44" s="360"/>
      <c r="CV44" s="360"/>
      <c r="CW44" s="360"/>
      <c r="CX44" s="360"/>
      <c r="CY44" s="360"/>
      <c r="CZ44" s="360"/>
      <c r="DA44" s="361"/>
    </row>
    <row r="45" spans="1:105" s="16" customFormat="1">
      <c r="A45" s="362"/>
      <c r="B45" s="357"/>
      <c r="C45" s="357"/>
      <c r="D45" s="357" t="s">
        <v>135</v>
      </c>
      <c r="E45" s="357"/>
      <c r="F45" s="357"/>
      <c r="G45" s="357"/>
      <c r="H45" s="357"/>
      <c r="I45" s="357"/>
      <c r="J45" s="357"/>
      <c r="K45" s="357"/>
      <c r="L45" s="357"/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357"/>
      <c r="AC45" s="357"/>
      <c r="AD45" s="357"/>
      <c r="AE45" s="357"/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357"/>
      <c r="AQ45" s="357"/>
      <c r="AR45" s="357"/>
      <c r="AS45" s="357"/>
      <c r="AT45" s="357"/>
      <c r="AU45" s="357"/>
      <c r="AV45" s="357"/>
      <c r="AW45" s="357"/>
      <c r="AX45" s="357"/>
      <c r="AY45" s="357"/>
      <c r="AZ45" s="357"/>
      <c r="BA45" s="358"/>
      <c r="BB45" s="359"/>
      <c r="BC45" s="360"/>
      <c r="BD45" s="360"/>
      <c r="BE45" s="360"/>
      <c r="BF45" s="360"/>
      <c r="BG45" s="360"/>
      <c r="BH45" s="360"/>
      <c r="BI45" s="360"/>
      <c r="BJ45" s="360"/>
      <c r="BK45" s="360"/>
      <c r="BL45" s="360"/>
      <c r="BM45" s="360"/>
      <c r="BN45" s="360"/>
      <c r="BO45" s="360"/>
      <c r="BP45" s="360"/>
      <c r="BQ45" s="360"/>
      <c r="BR45" s="360"/>
      <c r="BS45" s="360"/>
      <c r="BT45" s="360"/>
      <c r="BU45" s="360"/>
      <c r="BV45" s="360"/>
      <c r="BW45" s="360"/>
      <c r="BX45" s="360"/>
      <c r="BY45" s="360"/>
      <c r="BZ45" s="360"/>
      <c r="CA45" s="361"/>
      <c r="CB45" s="359"/>
      <c r="CC45" s="360"/>
      <c r="CD45" s="360"/>
      <c r="CE45" s="360"/>
      <c r="CF45" s="360"/>
      <c r="CG45" s="360"/>
      <c r="CH45" s="360"/>
      <c r="CI45" s="360"/>
      <c r="CJ45" s="360"/>
      <c r="CK45" s="360"/>
      <c r="CL45" s="360"/>
      <c r="CM45" s="360"/>
      <c r="CN45" s="360"/>
      <c r="CO45" s="360"/>
      <c r="CP45" s="360"/>
      <c r="CQ45" s="360"/>
      <c r="CR45" s="360"/>
      <c r="CS45" s="360"/>
      <c r="CT45" s="360"/>
      <c r="CU45" s="360"/>
      <c r="CV45" s="360"/>
      <c r="CW45" s="360"/>
      <c r="CX45" s="360"/>
      <c r="CY45" s="360"/>
      <c r="CZ45" s="360"/>
      <c r="DA45" s="361"/>
    </row>
    <row r="46" spans="1:105" s="16" customFormat="1">
      <c r="A46" s="363"/>
      <c r="B46" s="364"/>
      <c r="C46" s="364"/>
      <c r="D46" s="357" t="s">
        <v>136</v>
      </c>
      <c r="E46" s="357"/>
      <c r="F46" s="357"/>
      <c r="G46" s="357"/>
      <c r="H46" s="357"/>
      <c r="I46" s="357"/>
      <c r="J46" s="357"/>
      <c r="K46" s="357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7"/>
      <c r="AG46" s="357"/>
      <c r="AH46" s="357"/>
      <c r="AI46" s="357"/>
      <c r="AJ46" s="357"/>
      <c r="AK46" s="357"/>
      <c r="AL46" s="357"/>
      <c r="AM46" s="357"/>
      <c r="AN46" s="357"/>
      <c r="AO46" s="357"/>
      <c r="AP46" s="357"/>
      <c r="AQ46" s="357"/>
      <c r="AR46" s="357"/>
      <c r="AS46" s="357"/>
      <c r="AT46" s="357"/>
      <c r="AU46" s="357"/>
      <c r="AV46" s="357"/>
      <c r="AW46" s="357"/>
      <c r="AX46" s="357"/>
      <c r="AY46" s="357"/>
      <c r="AZ46" s="357"/>
      <c r="BA46" s="358"/>
      <c r="BB46" s="359"/>
      <c r="BC46" s="360"/>
      <c r="BD46" s="360"/>
      <c r="BE46" s="360"/>
      <c r="BF46" s="360"/>
      <c r="BG46" s="360"/>
      <c r="BH46" s="360"/>
      <c r="BI46" s="360"/>
      <c r="BJ46" s="360"/>
      <c r="BK46" s="360"/>
      <c r="BL46" s="360"/>
      <c r="BM46" s="360"/>
      <c r="BN46" s="360"/>
      <c r="BO46" s="360"/>
      <c r="BP46" s="360"/>
      <c r="BQ46" s="360"/>
      <c r="BR46" s="360"/>
      <c r="BS46" s="360"/>
      <c r="BT46" s="360"/>
      <c r="BU46" s="360"/>
      <c r="BV46" s="360"/>
      <c r="BW46" s="360"/>
      <c r="BX46" s="360"/>
      <c r="BY46" s="360"/>
      <c r="BZ46" s="360"/>
      <c r="CA46" s="361"/>
      <c r="CB46" s="359"/>
      <c r="CC46" s="360"/>
      <c r="CD46" s="360"/>
      <c r="CE46" s="360"/>
      <c r="CF46" s="360"/>
      <c r="CG46" s="360"/>
      <c r="CH46" s="360"/>
      <c r="CI46" s="360"/>
      <c r="CJ46" s="360"/>
      <c r="CK46" s="360"/>
      <c r="CL46" s="360"/>
      <c r="CM46" s="360"/>
      <c r="CN46" s="360"/>
      <c r="CO46" s="360"/>
      <c r="CP46" s="360"/>
      <c r="CQ46" s="360"/>
      <c r="CR46" s="360"/>
      <c r="CS46" s="360"/>
      <c r="CT46" s="360"/>
      <c r="CU46" s="360"/>
      <c r="CV46" s="360"/>
      <c r="CW46" s="360"/>
      <c r="CX46" s="360"/>
      <c r="CY46" s="360"/>
      <c r="CZ46" s="360"/>
      <c r="DA46" s="361"/>
    </row>
    <row r="47" spans="1:105" s="16" customFormat="1">
      <c r="A47" s="19"/>
      <c r="B47" s="357" t="s">
        <v>137</v>
      </c>
      <c r="C47" s="357"/>
      <c r="D47" s="357"/>
      <c r="E47" s="357"/>
      <c r="F47" s="357"/>
      <c r="G47" s="357"/>
      <c r="H47" s="357"/>
      <c r="I47" s="357"/>
      <c r="J47" s="357"/>
      <c r="K47" s="357"/>
      <c r="L47" s="357"/>
      <c r="M47" s="357"/>
      <c r="N47" s="357"/>
      <c r="O47" s="357"/>
      <c r="P47" s="357"/>
      <c r="Q47" s="357"/>
      <c r="R47" s="357"/>
      <c r="S47" s="357"/>
      <c r="T47" s="357"/>
      <c r="U47" s="357"/>
      <c r="V47" s="357"/>
      <c r="W47" s="357"/>
      <c r="X47" s="357"/>
      <c r="Y47" s="357"/>
      <c r="Z47" s="357"/>
      <c r="AA47" s="357"/>
      <c r="AB47" s="357"/>
      <c r="AC47" s="357"/>
      <c r="AD47" s="357"/>
      <c r="AE47" s="357"/>
      <c r="AF47" s="357"/>
      <c r="AG47" s="357"/>
      <c r="AH47" s="357"/>
      <c r="AI47" s="357"/>
      <c r="AJ47" s="357"/>
      <c r="AK47" s="357"/>
      <c r="AL47" s="357"/>
      <c r="AM47" s="357"/>
      <c r="AN47" s="357"/>
      <c r="AO47" s="357"/>
      <c r="AP47" s="357"/>
      <c r="AQ47" s="357"/>
      <c r="AR47" s="357"/>
      <c r="AS47" s="357"/>
      <c r="AT47" s="357"/>
      <c r="AU47" s="357"/>
      <c r="AV47" s="357"/>
      <c r="AW47" s="357"/>
      <c r="AX47" s="357"/>
      <c r="AY47" s="357"/>
      <c r="AZ47" s="357"/>
      <c r="BA47" s="358"/>
      <c r="BB47" s="359"/>
      <c r="BC47" s="360"/>
      <c r="BD47" s="360"/>
      <c r="BE47" s="360"/>
      <c r="BF47" s="360"/>
      <c r="BG47" s="360"/>
      <c r="BH47" s="360"/>
      <c r="BI47" s="360"/>
      <c r="BJ47" s="360"/>
      <c r="BK47" s="360"/>
      <c r="BL47" s="360"/>
      <c r="BM47" s="360"/>
      <c r="BN47" s="360"/>
      <c r="BO47" s="360"/>
      <c r="BP47" s="360"/>
      <c r="BQ47" s="360"/>
      <c r="BR47" s="360"/>
      <c r="BS47" s="360"/>
      <c r="BT47" s="360"/>
      <c r="BU47" s="360"/>
      <c r="BV47" s="360"/>
      <c r="BW47" s="360"/>
      <c r="BX47" s="360"/>
      <c r="BY47" s="360"/>
      <c r="BZ47" s="360"/>
      <c r="CA47" s="361"/>
      <c r="CB47" s="359"/>
      <c r="CC47" s="360"/>
      <c r="CD47" s="360"/>
      <c r="CE47" s="360"/>
      <c r="CF47" s="360"/>
      <c r="CG47" s="360"/>
      <c r="CH47" s="360"/>
      <c r="CI47" s="360"/>
      <c r="CJ47" s="360"/>
      <c r="CK47" s="360"/>
      <c r="CL47" s="360"/>
      <c r="CM47" s="360"/>
      <c r="CN47" s="360"/>
      <c r="CO47" s="360"/>
      <c r="CP47" s="360"/>
      <c r="CQ47" s="360"/>
      <c r="CR47" s="360"/>
      <c r="CS47" s="360"/>
      <c r="CT47" s="360"/>
      <c r="CU47" s="360"/>
      <c r="CV47" s="360"/>
      <c r="CW47" s="360"/>
      <c r="CX47" s="360"/>
      <c r="CY47" s="360"/>
      <c r="CZ47" s="360"/>
      <c r="DA47" s="361"/>
    </row>
    <row r="48" spans="1:105" s="1" customFormat="1" ht="15" customHeight="1">
      <c r="C48" s="378" t="s">
        <v>19</v>
      </c>
      <c r="D48" s="378"/>
      <c r="E48" s="1" t="s">
        <v>138</v>
      </c>
    </row>
    <row r="51" spans="2:143">
      <c r="B51" s="22" t="s">
        <v>157</v>
      </c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2" t="s">
        <v>158</v>
      </c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</row>
  </sheetData>
  <mergeCells count="134">
    <mergeCell ref="B47:BA47"/>
    <mergeCell ref="BB47:CA47"/>
    <mergeCell ref="CB47:DA47"/>
    <mergeCell ref="C48:D48"/>
    <mergeCell ref="A45:C45"/>
    <mergeCell ref="D45:BA45"/>
    <mergeCell ref="BB45:CA45"/>
    <mergeCell ref="CB45:DA45"/>
    <mergeCell ref="A46:C46"/>
    <mergeCell ref="D46:BA46"/>
    <mergeCell ref="BB46:CA46"/>
    <mergeCell ref="CB46:DA46"/>
    <mergeCell ref="B42:BA42"/>
    <mergeCell ref="BB42:CA42"/>
    <mergeCell ref="CB42:DA42"/>
    <mergeCell ref="A43:DA43"/>
    <mergeCell ref="B44:BA44"/>
    <mergeCell ref="BB44:CA44"/>
    <mergeCell ref="CB44:DA44"/>
    <mergeCell ref="B40:BA40"/>
    <mergeCell ref="BB40:CA40"/>
    <mergeCell ref="CB40:DA40"/>
    <mergeCell ref="B41:BA41"/>
    <mergeCell ref="BB41:CA41"/>
    <mergeCell ref="CB41:DA41"/>
    <mergeCell ref="B37:BA37"/>
    <mergeCell ref="BB37:CA37"/>
    <mergeCell ref="CB37:DA37"/>
    <mergeCell ref="A38:DA38"/>
    <mergeCell ref="B39:BA39"/>
    <mergeCell ref="BB39:CA39"/>
    <mergeCell ref="CB39:DA39"/>
    <mergeCell ref="A35:E35"/>
    <mergeCell ref="F35:BA35"/>
    <mergeCell ref="BB35:CA35"/>
    <mergeCell ref="CB35:DA35"/>
    <mergeCell ref="A36:E36"/>
    <mergeCell ref="F36:BA36"/>
    <mergeCell ref="BB36:CA36"/>
    <mergeCell ref="CB36:DA36"/>
    <mergeCell ref="A33:C33"/>
    <mergeCell ref="D33:BA33"/>
    <mergeCell ref="BB33:CA33"/>
    <mergeCell ref="CB33:DA33"/>
    <mergeCell ref="A34:E34"/>
    <mergeCell ref="F34:BA34"/>
    <mergeCell ref="BB34:CA34"/>
    <mergeCell ref="CB34:DA34"/>
    <mergeCell ref="B31:BA31"/>
    <mergeCell ref="BB31:CA31"/>
    <mergeCell ref="CB31:DA31"/>
    <mergeCell ref="A32:C32"/>
    <mergeCell ref="D32:BA32"/>
    <mergeCell ref="BB32:CA32"/>
    <mergeCell ref="CB32:DA32"/>
    <mergeCell ref="A29:C29"/>
    <mergeCell ref="D29:BA29"/>
    <mergeCell ref="BB29:CA29"/>
    <mergeCell ref="CB29:DA29"/>
    <mergeCell ref="A30:C30"/>
    <mergeCell ref="D30:BA30"/>
    <mergeCell ref="BB30:CA30"/>
    <mergeCell ref="CB30:DA30"/>
    <mergeCell ref="A27:C27"/>
    <mergeCell ref="D27:BA27"/>
    <mergeCell ref="BB27:CA27"/>
    <mergeCell ref="CB27:DA27"/>
    <mergeCell ref="A28:C28"/>
    <mergeCell ref="D28:BA28"/>
    <mergeCell ref="BB28:CA28"/>
    <mergeCell ref="CB28:DA28"/>
    <mergeCell ref="B25:BA25"/>
    <mergeCell ref="BB25:CA25"/>
    <mergeCell ref="CB25:DA25"/>
    <mergeCell ref="B26:BA26"/>
    <mergeCell ref="BB26:CA26"/>
    <mergeCell ref="CB26:DA26"/>
    <mergeCell ref="A23:C23"/>
    <mergeCell ref="D23:BA23"/>
    <mergeCell ref="BB23:CA23"/>
    <mergeCell ref="CB23:DA23"/>
    <mergeCell ref="A24:C24"/>
    <mergeCell ref="D24:BA24"/>
    <mergeCell ref="BB24:CA24"/>
    <mergeCell ref="CB24:DA24"/>
    <mergeCell ref="B21:BA21"/>
    <mergeCell ref="BB21:CA21"/>
    <mergeCell ref="CB21:DA21"/>
    <mergeCell ref="B22:BA22"/>
    <mergeCell ref="BB22:CA22"/>
    <mergeCell ref="CB22:DA22"/>
    <mergeCell ref="A19:C19"/>
    <mergeCell ref="D19:BA19"/>
    <mergeCell ref="BB19:CA19"/>
    <mergeCell ref="CB19:DA19"/>
    <mergeCell ref="A20:C20"/>
    <mergeCell ref="D20:BA20"/>
    <mergeCell ref="BB20:CA20"/>
    <mergeCell ref="CB20:DA20"/>
    <mergeCell ref="B17:BA17"/>
    <mergeCell ref="BB17:CA17"/>
    <mergeCell ref="CB17:DA17"/>
    <mergeCell ref="B18:BA18"/>
    <mergeCell ref="BB18:CA18"/>
    <mergeCell ref="CB18:DA18"/>
    <mergeCell ref="A15:BA15"/>
    <mergeCell ref="BB15:CA15"/>
    <mergeCell ref="CB15:DA15"/>
    <mergeCell ref="B16:BA16"/>
    <mergeCell ref="BB16:CA16"/>
    <mergeCell ref="CB16:DA16"/>
    <mergeCell ref="A14:BA14"/>
    <mergeCell ref="BB14:CA14"/>
    <mergeCell ref="CB14:DA14"/>
    <mergeCell ref="BZ7:DA7"/>
    <mergeCell ref="BZ8:DA8"/>
    <mergeCell ref="BZ9:DA9"/>
    <mergeCell ref="BY10:BZ10"/>
    <mergeCell ref="CA10:CC10"/>
    <mergeCell ref="CD10:CE10"/>
    <mergeCell ref="CF10:CO10"/>
    <mergeCell ref="CP10:CR10"/>
    <mergeCell ref="CS10:CU10"/>
    <mergeCell ref="CC1:DA1"/>
    <mergeCell ref="A3:DA3"/>
    <mergeCell ref="K5:BD5"/>
    <mergeCell ref="BE5:BH5"/>
    <mergeCell ref="BI5:BR5"/>
    <mergeCell ref="BS5:BY5"/>
    <mergeCell ref="BZ5:CE5"/>
    <mergeCell ref="CF5:CL5"/>
    <mergeCell ref="A13:BA13"/>
    <mergeCell ref="BB13:CA13"/>
    <mergeCell ref="CB13:DA13"/>
  </mergeCells>
  <pageMargins left="0.78740157480314965" right="0.51181102362204722" top="0.59055118110236227" bottom="0.39370078740157483" header="0.19685039370078741" footer="0.19685039370078741"/>
  <pageSetup paperSize="9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I53"/>
  <sheetViews>
    <sheetView topLeftCell="A13" zoomScale="145" zoomScaleNormal="145" zoomScaleSheetLayoutView="145" workbookViewId="0">
      <selection activeCell="C22" sqref="C22"/>
    </sheetView>
  </sheetViews>
  <sheetFormatPr defaultRowHeight="12.75"/>
  <cols>
    <col min="1" max="1" width="4.28515625" customWidth="1"/>
    <col min="2" max="2" width="45.7109375" customWidth="1"/>
    <col min="3" max="3" width="21.5703125" customWidth="1"/>
    <col min="4" max="4" width="20.140625" customWidth="1"/>
    <col min="7" max="7" width="10" bestFit="1" customWidth="1"/>
  </cols>
  <sheetData>
    <row r="1" spans="1:8" ht="13.15" customHeight="1">
      <c r="D1" s="179" t="s">
        <v>215</v>
      </c>
    </row>
    <row r="2" spans="1:8" ht="21.6" customHeight="1">
      <c r="D2" s="179" t="s">
        <v>39</v>
      </c>
    </row>
    <row r="3" spans="1:8" ht="14.45" customHeight="1">
      <c r="D3" s="179" t="s">
        <v>40</v>
      </c>
    </row>
    <row r="5" spans="1:8" ht="15.75" customHeight="1">
      <c r="A5" s="379" t="s">
        <v>278</v>
      </c>
      <c r="B5" s="379"/>
      <c r="C5" s="379"/>
      <c r="D5" s="379"/>
    </row>
    <row r="6" spans="1:8" ht="27" customHeight="1">
      <c r="A6" s="379"/>
      <c r="B6" s="379"/>
      <c r="C6" s="379"/>
      <c r="D6" s="379"/>
    </row>
    <row r="7" spans="1:8" ht="22.9" customHeight="1">
      <c r="A7" s="161"/>
      <c r="B7" s="161"/>
      <c r="C7" s="161"/>
      <c r="D7" s="161"/>
    </row>
    <row r="8" spans="1:8" ht="16.149999999999999" customHeight="1">
      <c r="A8" s="161"/>
      <c r="B8" s="161"/>
      <c r="C8" s="161"/>
      <c r="D8" s="217" t="s">
        <v>140</v>
      </c>
    </row>
    <row r="9" spans="1:8" ht="18.600000000000001" customHeight="1">
      <c r="A9" s="13"/>
      <c r="B9" s="13"/>
      <c r="C9" s="388" t="str">
        <f>ф.9!S5</f>
        <v>Генеральный директор</v>
      </c>
      <c r="D9" s="388"/>
    </row>
    <row r="10" spans="1:8" ht="24" customHeight="1">
      <c r="C10" s="271"/>
      <c r="D10" s="270" t="str">
        <f>ф.9!S6</f>
        <v>______________С.С. Мизонин</v>
      </c>
      <c r="H10" s="114"/>
    </row>
    <row r="11" spans="1:8" ht="23.25" customHeight="1">
      <c r="C11" s="310" t="s">
        <v>249</v>
      </c>
      <c r="D11" s="310"/>
    </row>
    <row r="12" spans="1:8" ht="13.5" thickBot="1"/>
    <row r="13" spans="1:8" ht="27.75" customHeight="1" thickBot="1">
      <c r="A13" s="384" t="s">
        <v>104</v>
      </c>
      <c r="B13" s="385"/>
      <c r="C13" s="160"/>
      <c r="D13" s="167"/>
    </row>
    <row r="14" spans="1:8" ht="40.5" customHeight="1" thickBot="1">
      <c r="A14" s="386" t="s">
        <v>105</v>
      </c>
      <c r="B14" s="387"/>
      <c r="C14" s="226" t="s">
        <v>106</v>
      </c>
      <c r="D14" s="168" t="s">
        <v>259</v>
      </c>
    </row>
    <row r="15" spans="1:8" ht="13.5" thickBot="1">
      <c r="A15" s="382">
        <v>1</v>
      </c>
      <c r="B15" s="383"/>
      <c r="C15" s="159">
        <v>2</v>
      </c>
      <c r="D15" s="169">
        <v>3</v>
      </c>
    </row>
    <row r="16" spans="1:8" ht="15">
      <c r="A16" s="115"/>
      <c r="B16" s="153" t="s">
        <v>107</v>
      </c>
      <c r="C16" s="273">
        <v>379.899</v>
      </c>
      <c r="D16" s="170">
        <f>C16</f>
        <v>379.899</v>
      </c>
      <c r="F16" s="227"/>
    </row>
    <row r="17" spans="1:9">
      <c r="A17" s="116"/>
      <c r="B17" s="151" t="s">
        <v>108</v>
      </c>
      <c r="C17" s="157">
        <v>42.463000000000001</v>
      </c>
      <c r="D17" s="170">
        <f>C17</f>
        <v>42.463000000000001</v>
      </c>
    </row>
    <row r="18" spans="1:9" ht="21.75">
      <c r="A18" s="116"/>
      <c r="B18" s="151" t="s">
        <v>109</v>
      </c>
      <c r="C18" s="267"/>
      <c r="D18" s="172"/>
      <c r="F18" s="227"/>
      <c r="I18" s="228"/>
    </row>
    <row r="19" spans="1:9">
      <c r="A19" s="175"/>
      <c r="B19" s="176" t="s">
        <v>216</v>
      </c>
      <c r="C19" s="267"/>
      <c r="D19" s="172"/>
    </row>
    <row r="20" spans="1:9" ht="15">
      <c r="A20" s="177"/>
      <c r="B20" s="178" t="s">
        <v>217</v>
      </c>
      <c r="C20" s="157">
        <f>C17</f>
        <v>42.463000000000001</v>
      </c>
      <c r="D20" s="171">
        <f>C20</f>
        <v>42.463000000000001</v>
      </c>
      <c r="F20" s="227"/>
    </row>
    <row r="21" spans="1:9">
      <c r="A21" s="116"/>
      <c r="B21" s="151" t="s">
        <v>111</v>
      </c>
      <c r="C21" s="157">
        <f>(54.386+22.09068776-0.02086129)</f>
        <v>76.455826470000005</v>
      </c>
      <c r="D21" s="171">
        <f>C21</f>
        <v>76.455826470000005</v>
      </c>
      <c r="F21" s="231" t="s">
        <v>238</v>
      </c>
    </row>
    <row r="22" spans="1:9" ht="21.75">
      <c r="A22" s="117"/>
      <c r="B22" s="151" t="s">
        <v>112</v>
      </c>
      <c r="C22" s="157">
        <v>82.257000000000005</v>
      </c>
      <c r="D22" s="171">
        <f>C22</f>
        <v>82.257000000000005</v>
      </c>
      <c r="F22" s="228"/>
    </row>
    <row r="23" spans="1:9">
      <c r="A23" s="175"/>
      <c r="B23" s="176" t="s">
        <v>218</v>
      </c>
      <c r="C23" s="157">
        <v>52.143000000000001</v>
      </c>
      <c r="D23" s="171">
        <f>C23</f>
        <v>52.143000000000001</v>
      </c>
      <c r="F23" s="231"/>
    </row>
    <row r="24" spans="1:9">
      <c r="A24" s="177"/>
      <c r="B24" s="178" t="s">
        <v>219</v>
      </c>
      <c r="C24" s="267"/>
      <c r="D24" s="172"/>
    </row>
    <row r="25" spans="1:9" ht="21.75">
      <c r="A25" s="116"/>
      <c r="B25" s="151" t="s">
        <v>115</v>
      </c>
      <c r="C25" s="157">
        <v>452.166</v>
      </c>
      <c r="D25" s="171">
        <f>C25</f>
        <v>452.166</v>
      </c>
      <c r="F25" s="228"/>
    </row>
    <row r="26" spans="1:9" ht="13.15" customHeight="1">
      <c r="A26" s="117"/>
      <c r="B26" s="154" t="s">
        <v>116</v>
      </c>
      <c r="C26" s="272">
        <v>33.523000000000003</v>
      </c>
      <c r="D26" s="171">
        <f t="shared" ref="D26:D33" si="0">C26</f>
        <v>33.523000000000003</v>
      </c>
      <c r="F26" s="227"/>
    </row>
    <row r="27" spans="1:9" ht="15">
      <c r="A27" s="175"/>
      <c r="B27" s="176" t="s">
        <v>220</v>
      </c>
      <c r="C27" s="267">
        <v>0</v>
      </c>
      <c r="D27" s="238">
        <f t="shared" si="0"/>
        <v>0</v>
      </c>
      <c r="F27" s="227"/>
    </row>
    <row r="28" spans="1:9">
      <c r="A28" s="175"/>
      <c r="B28" s="176" t="s">
        <v>221</v>
      </c>
      <c r="C28" s="267">
        <v>0</v>
      </c>
      <c r="D28" s="238">
        <f t="shared" si="0"/>
        <v>0</v>
      </c>
    </row>
    <row r="29" spans="1:9">
      <c r="A29" s="175"/>
      <c r="B29" s="176" t="s">
        <v>222</v>
      </c>
      <c r="C29" s="267">
        <v>0</v>
      </c>
      <c r="D29" s="238">
        <f t="shared" si="0"/>
        <v>0</v>
      </c>
    </row>
    <row r="30" spans="1:9">
      <c r="A30" s="177"/>
      <c r="B30" s="178" t="s">
        <v>223</v>
      </c>
      <c r="C30" s="267">
        <f>C26</f>
        <v>33.523000000000003</v>
      </c>
      <c r="D30" s="171">
        <f t="shared" si="0"/>
        <v>33.523000000000003</v>
      </c>
    </row>
    <row r="31" spans="1:9">
      <c r="A31" s="117"/>
      <c r="B31" s="151" t="s">
        <v>121</v>
      </c>
      <c r="C31" s="157">
        <v>205.874</v>
      </c>
      <c r="D31" s="171">
        <f t="shared" si="0"/>
        <v>205.874</v>
      </c>
      <c r="I31" s="230"/>
    </row>
    <row r="32" spans="1:9">
      <c r="A32" s="175"/>
      <c r="B32" s="176" t="s">
        <v>224</v>
      </c>
      <c r="C32" s="267">
        <v>0</v>
      </c>
      <c r="D32" s="238">
        <f t="shared" si="0"/>
        <v>0</v>
      </c>
    </row>
    <row r="33" spans="1:4">
      <c r="A33" s="177"/>
      <c r="B33" s="178" t="s">
        <v>225</v>
      </c>
      <c r="C33" s="157">
        <v>190.67699999999999</v>
      </c>
      <c r="D33" s="171">
        <f t="shared" si="0"/>
        <v>190.67699999999999</v>
      </c>
    </row>
    <row r="34" spans="1:4">
      <c r="A34" s="229"/>
      <c r="B34" s="178"/>
      <c r="C34" s="157"/>
      <c r="D34" s="171"/>
    </row>
    <row r="35" spans="1:4">
      <c r="A35" s="117"/>
      <c r="B35" s="151" t="s">
        <v>127</v>
      </c>
      <c r="C35" s="152"/>
      <c r="D35" s="172"/>
    </row>
    <row r="36" spans="1:4" ht="13.5">
      <c r="A36" s="380" t="s">
        <v>128</v>
      </c>
      <c r="B36" s="374"/>
      <c r="C36" s="374"/>
      <c r="D36" s="381"/>
    </row>
    <row r="37" spans="1:4" ht="13.15" customHeight="1">
      <c r="A37" s="116"/>
      <c r="B37" s="154" t="s">
        <v>129</v>
      </c>
      <c r="C37" s="158">
        <f>'ф.7.2'!C16</f>
        <v>0</v>
      </c>
      <c r="D37" s="173">
        <f>C37</f>
        <v>0</v>
      </c>
    </row>
    <row r="38" spans="1:4">
      <c r="A38" s="116"/>
      <c r="B38" s="151" t="s">
        <v>130</v>
      </c>
      <c r="C38" s="158">
        <f>'ф.7.2'!H16</f>
        <v>1.3910044999999998</v>
      </c>
      <c r="D38" s="173">
        <f>C38</f>
        <v>1.3910044999999998</v>
      </c>
    </row>
    <row r="39" spans="1:4">
      <c r="A39" s="116"/>
      <c r="B39" s="151" t="s">
        <v>131</v>
      </c>
      <c r="C39" s="158">
        <f>C37-C38</f>
        <v>-1.3910044999999998</v>
      </c>
      <c r="D39" s="173">
        <f>C39</f>
        <v>-1.3910044999999998</v>
      </c>
    </row>
    <row r="40" spans="1:4">
      <c r="A40" s="117"/>
      <c r="B40" s="151" t="s">
        <v>132</v>
      </c>
      <c r="C40" s="152">
        <v>0</v>
      </c>
      <c r="D40" s="239">
        <f>C40</f>
        <v>0</v>
      </c>
    </row>
    <row r="41" spans="1:4" ht="13.5">
      <c r="A41" s="380" t="s">
        <v>133</v>
      </c>
      <c r="B41" s="374"/>
      <c r="C41" s="374"/>
      <c r="D41" s="381"/>
    </row>
    <row r="42" spans="1:4">
      <c r="A42" s="117"/>
      <c r="B42" s="151" t="s">
        <v>134</v>
      </c>
      <c r="C42" s="152"/>
      <c r="D42" s="172"/>
    </row>
    <row r="43" spans="1:4">
      <c r="A43" s="175"/>
      <c r="B43" s="176" t="s">
        <v>279</v>
      </c>
      <c r="C43" s="157">
        <f>C25-C31</f>
        <v>246.292</v>
      </c>
      <c r="D43" s="173">
        <f>C43</f>
        <v>246.292</v>
      </c>
    </row>
    <row r="44" spans="1:4" ht="13.5" thickBot="1">
      <c r="A44" s="118"/>
      <c r="B44" s="155" t="s">
        <v>137</v>
      </c>
      <c r="C44" s="156"/>
      <c r="D44" s="174"/>
    </row>
    <row r="45" spans="1:4">
      <c r="A45" t="s">
        <v>19</v>
      </c>
      <c r="B45" s="1" t="s">
        <v>138</v>
      </c>
    </row>
    <row r="48" spans="1:4" s="119" customFormat="1" ht="30.75" customHeight="1">
      <c r="A48" s="165"/>
      <c r="B48" s="233" t="s">
        <v>157</v>
      </c>
      <c r="C48" s="165"/>
      <c r="D48" s="166" t="s">
        <v>158</v>
      </c>
    </row>
    <row r="49" spans="1:4" ht="14.25">
      <c r="A49" s="113"/>
      <c r="B49" s="113"/>
      <c r="C49" s="113"/>
      <c r="D49" s="113"/>
    </row>
    <row r="50" spans="1:4">
      <c r="A50" s="38"/>
      <c r="B50" s="38"/>
    </row>
    <row r="51" spans="1:4">
      <c r="A51" s="38"/>
      <c r="B51" s="38"/>
    </row>
    <row r="52" spans="1:4">
      <c r="A52" s="38" t="s">
        <v>178</v>
      </c>
      <c r="B52" s="38"/>
    </row>
    <row r="53" spans="1:4">
      <c r="A53" s="38" t="s">
        <v>210</v>
      </c>
      <c r="B53" s="38"/>
    </row>
  </sheetData>
  <mergeCells count="8">
    <mergeCell ref="A5:D6"/>
    <mergeCell ref="A41:D41"/>
    <mergeCell ref="A36:D36"/>
    <mergeCell ref="A15:B15"/>
    <mergeCell ref="A13:B13"/>
    <mergeCell ref="A14:B14"/>
    <mergeCell ref="C11:D11"/>
    <mergeCell ref="C9:D9"/>
  </mergeCells>
  <pageMargins left="0.94488188976377963" right="0.27559055118110237" top="0.39370078740157483" bottom="0.15748031496062992" header="0.31496062992125984" footer="0.15748031496062992"/>
  <pageSetup paperSize="9" scale="97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K19"/>
  <sheetViews>
    <sheetView tabSelected="1" topLeftCell="A10" zoomScale="136" zoomScaleNormal="136" zoomScaleSheetLayoutView="130" workbookViewId="0">
      <selection activeCell="D23" sqref="D23"/>
    </sheetView>
  </sheetViews>
  <sheetFormatPr defaultColWidth="0.85546875" defaultRowHeight="11.25"/>
  <cols>
    <col min="1" max="1" width="3.42578125" style="1" customWidth="1"/>
    <col min="2" max="2" width="41.28515625" style="1" customWidth="1"/>
    <col min="3" max="3" width="9.85546875" style="1" customWidth="1"/>
    <col min="4" max="4" width="9.28515625" style="1" customWidth="1"/>
    <col min="5" max="5" width="8" style="1" customWidth="1"/>
    <col min="6" max="6" width="9" style="1" customWidth="1"/>
    <col min="7" max="7" width="8.28515625" style="1" customWidth="1"/>
    <col min="8" max="8" width="9.28515625" style="1" customWidth="1"/>
    <col min="9" max="9" width="8.5703125" style="1" customWidth="1"/>
    <col min="10" max="10" width="10.28515625" style="1" customWidth="1"/>
    <col min="11" max="11" width="9.85546875" style="1" customWidth="1"/>
    <col min="12" max="16384" width="0.85546875" style="1"/>
  </cols>
  <sheetData>
    <row r="1" spans="1:11" ht="13.15" customHeight="1">
      <c r="J1" s="389" t="s">
        <v>139</v>
      </c>
      <c r="K1" s="389"/>
    </row>
    <row r="2" spans="1:11" ht="13.15" customHeight="1">
      <c r="I2" s="389" t="s">
        <v>39</v>
      </c>
      <c r="J2" s="389"/>
      <c r="K2" s="389"/>
    </row>
    <row r="3" spans="1:11" ht="12">
      <c r="F3" s="5"/>
      <c r="G3" s="5"/>
      <c r="H3" s="5"/>
      <c r="I3" s="5"/>
      <c r="J3" s="390" t="s">
        <v>40</v>
      </c>
      <c r="K3" s="390"/>
    </row>
    <row r="4" spans="1:11" s="2" customFormat="1" ht="10.15" customHeight="1">
      <c r="F4" s="20"/>
      <c r="G4" s="20"/>
      <c r="H4" s="20"/>
      <c r="I4" s="20"/>
      <c r="J4" s="20"/>
    </row>
    <row r="5" spans="1:11" s="6" customFormat="1" ht="27" customHeight="1">
      <c r="A5" s="394" t="s">
        <v>280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</row>
    <row r="6" spans="1:11" s="6" customFormat="1" ht="15.75">
      <c r="A6" s="120"/>
      <c r="B6" s="9"/>
      <c r="C6" s="9"/>
      <c r="D6" s="9"/>
      <c r="E6" s="9"/>
      <c r="F6" s="9"/>
      <c r="G6" s="9"/>
      <c r="H6" s="9"/>
      <c r="I6" s="9"/>
      <c r="J6" s="9"/>
    </row>
    <row r="7" spans="1:11" s="6" customFormat="1" ht="15.75">
      <c r="A7" s="120"/>
      <c r="B7" s="9"/>
      <c r="C7" s="9"/>
      <c r="D7" s="9"/>
      <c r="E7" s="9"/>
      <c r="F7" s="9"/>
      <c r="G7" s="9"/>
      <c r="H7" s="9"/>
      <c r="I7" s="9"/>
      <c r="J7" s="9"/>
    </row>
    <row r="8" spans="1:11" s="6" customFormat="1" ht="12.75" customHeight="1">
      <c r="A8" s="120"/>
      <c r="B8" s="9"/>
      <c r="C8" s="9"/>
      <c r="G8" s="9"/>
      <c r="I8" s="94"/>
      <c r="J8" s="353" t="s">
        <v>140</v>
      </c>
      <c r="K8" s="353"/>
    </row>
    <row r="9" spans="1:11" s="13" customFormat="1" ht="18" customHeight="1">
      <c r="A9" s="94"/>
      <c r="B9" s="94"/>
      <c r="C9" s="94"/>
      <c r="I9" s="350" t="str">
        <f>ф.12!C9</f>
        <v>Генеральный директор</v>
      </c>
      <c r="J9" s="350"/>
      <c r="K9" s="350"/>
    </row>
    <row r="10" spans="1:11" s="10" customFormat="1" ht="16.899999999999999" customHeight="1">
      <c r="I10" s="395" t="str">
        <f>ф.12!D10</f>
        <v>______________С.С. Мизонин</v>
      </c>
      <c r="J10" s="395"/>
      <c r="K10" s="395"/>
    </row>
    <row r="11" spans="1:11" s="10" customFormat="1" ht="12.75">
      <c r="I11" s="396" t="s">
        <v>9</v>
      </c>
      <c r="J11" s="396"/>
      <c r="K11" s="396"/>
    </row>
    <row r="12" spans="1:11" ht="12" customHeight="1">
      <c r="I12" s="12" t="s">
        <v>226</v>
      </c>
      <c r="J12" s="150"/>
      <c r="K12" s="163" t="s">
        <v>250</v>
      </c>
    </row>
    <row r="13" spans="1:11" s="10" customFormat="1" ht="12.75">
      <c r="K13" s="11" t="s">
        <v>12</v>
      </c>
    </row>
    <row r="14" spans="1:11" s="10" customFormat="1" ht="13.5" thickBot="1"/>
    <row r="15" spans="1:11" s="7" customFormat="1" ht="23.25" customHeight="1">
      <c r="A15" s="397" t="s">
        <v>141</v>
      </c>
      <c r="B15" s="399" t="s">
        <v>142</v>
      </c>
      <c r="C15" s="391" t="s">
        <v>143</v>
      </c>
      <c r="D15" s="392"/>
      <c r="E15" s="392"/>
      <c r="F15" s="391" t="s">
        <v>144</v>
      </c>
      <c r="G15" s="392"/>
      <c r="H15" s="391" t="s">
        <v>145</v>
      </c>
      <c r="I15" s="392"/>
      <c r="J15" s="392"/>
      <c r="K15" s="393"/>
    </row>
    <row r="16" spans="1:11" s="7" customFormat="1" ht="86.45" customHeight="1" thickBot="1">
      <c r="A16" s="398"/>
      <c r="B16" s="400"/>
      <c r="C16" s="162" t="s">
        <v>146</v>
      </c>
      <c r="D16" s="162" t="s">
        <v>147</v>
      </c>
      <c r="E16" s="162" t="s">
        <v>148</v>
      </c>
      <c r="F16" s="162" t="s">
        <v>149</v>
      </c>
      <c r="G16" s="162" t="s">
        <v>35</v>
      </c>
      <c r="H16" s="162" t="s">
        <v>150</v>
      </c>
      <c r="I16" s="162" t="s">
        <v>151</v>
      </c>
      <c r="J16" s="162" t="s">
        <v>152</v>
      </c>
      <c r="K16" s="180" t="s">
        <v>153</v>
      </c>
    </row>
    <row r="17" spans="1:11" s="21" customFormat="1" ht="19.899999999999999" customHeight="1">
      <c r="A17" s="262" t="s">
        <v>77</v>
      </c>
      <c r="B17" s="261" t="s">
        <v>183</v>
      </c>
      <c r="C17" s="265" t="str">
        <f>C18</f>
        <v>-</v>
      </c>
      <c r="D17" s="265" t="str">
        <f>D18</f>
        <v>-</v>
      </c>
      <c r="E17" s="265">
        <f>E18</f>
        <v>5.0000000000000001E-3</v>
      </c>
      <c r="F17" s="265" t="s">
        <v>209</v>
      </c>
      <c r="G17" s="265" t="s">
        <v>209</v>
      </c>
      <c r="H17" s="265" t="s">
        <v>209</v>
      </c>
      <c r="I17" s="265" t="s">
        <v>209</v>
      </c>
      <c r="J17" s="265" t="s">
        <v>209</v>
      </c>
      <c r="K17" s="266" t="s">
        <v>209</v>
      </c>
    </row>
    <row r="18" spans="1:11" ht="27.6" customHeight="1">
      <c r="A18" s="245" t="s">
        <v>207</v>
      </c>
      <c r="B18" s="263" t="str">
        <f>'ф.7.1'!B31</f>
        <v>Строительство ВЛЗ-10 кВ, КТП в Ульяновском районе, с.Луговое</v>
      </c>
      <c r="C18" s="264" t="s">
        <v>209</v>
      </c>
      <c r="D18" s="264" t="s">
        <v>209</v>
      </c>
      <c r="E18" s="264">
        <v>5.0000000000000001E-3</v>
      </c>
      <c r="F18" s="264">
        <v>2022</v>
      </c>
      <c r="G18" s="264">
        <v>2022</v>
      </c>
      <c r="H18" s="264" t="s">
        <v>209</v>
      </c>
      <c r="I18" s="264" t="s">
        <v>209</v>
      </c>
      <c r="J18" s="264" t="s">
        <v>209</v>
      </c>
      <c r="K18" s="181" t="s">
        <v>209</v>
      </c>
    </row>
    <row r="19" spans="1:11" ht="27" customHeight="1">
      <c r="B19" s="4"/>
      <c r="C19" s="22" t="str">
        <f>ф.9!D35</f>
        <v>Начальник ОРС</v>
      </c>
      <c r="D19" s="22"/>
      <c r="E19" s="23"/>
      <c r="F19" s="23"/>
      <c r="G19" s="13"/>
      <c r="I19" s="13" t="str">
        <f>ф.9!K35</f>
        <v>Ф.М. Валиахметов</v>
      </c>
      <c r="J19" s="23"/>
    </row>
  </sheetData>
  <mergeCells count="13">
    <mergeCell ref="J1:K1"/>
    <mergeCell ref="J3:K3"/>
    <mergeCell ref="J8:K8"/>
    <mergeCell ref="H15:K15"/>
    <mergeCell ref="A5:K5"/>
    <mergeCell ref="I10:K10"/>
    <mergeCell ref="I11:K11"/>
    <mergeCell ref="A15:A16"/>
    <mergeCell ref="I2:K2"/>
    <mergeCell ref="B15:B16"/>
    <mergeCell ref="C15:E15"/>
    <mergeCell ref="F15:G15"/>
    <mergeCell ref="I9:K9"/>
  </mergeCells>
  <pageMargins left="0.59055118110236227" right="0.19685039370078741" top="0.39370078740157483" bottom="0.19685039370078741" header="0" footer="0"/>
  <pageSetup paperSize="9" scale="10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7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ф.7.1</vt:lpstr>
      <vt:lpstr>ф.7.2</vt:lpstr>
      <vt:lpstr>ф.8</vt:lpstr>
      <vt:lpstr>ф.9</vt:lpstr>
      <vt:lpstr>стр.1 (5)</vt:lpstr>
      <vt:lpstr>ф.12</vt:lpstr>
      <vt:lpstr>ф.13</vt:lpstr>
      <vt:lpstr>Диаграмма1</vt:lpstr>
      <vt:lpstr>ф.7.1!Заголовки_для_печати</vt:lpstr>
      <vt:lpstr>ф.7.2!Заголовки_для_печати</vt:lpstr>
      <vt:lpstr>'стр.1 (5)'!Область_печати</vt:lpstr>
      <vt:lpstr>ф.12!Область_печати</vt:lpstr>
      <vt:lpstr>ф.13!Область_печати</vt:lpstr>
      <vt:lpstr>ф.7.1!Область_печати</vt:lpstr>
      <vt:lpstr>ф.7.2!Область_печати</vt:lpstr>
      <vt:lpstr>ф.8!Область_печати</vt:lpstr>
      <vt:lpstr>ф.9!Область_печати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Исрафилова Эльмира Максимовна</cp:lastModifiedBy>
  <cp:lastPrinted>2022-08-15T11:04:51Z</cp:lastPrinted>
  <dcterms:created xsi:type="dcterms:W3CDTF">2010-07-13T07:14:44Z</dcterms:created>
  <dcterms:modified xsi:type="dcterms:W3CDTF">2022-08-15T11:06:16Z</dcterms:modified>
</cp:coreProperties>
</file>